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My Drive\QA วิศวกรรมธรณี\CUPTQA 2561 GEO ENG\ร่างรายงาน SAR 2561\เอกสารส่ง CUPT QA\เอกสารแนบ AUN-11\"/>
    </mc:Choice>
  </mc:AlternateContent>
  <bookViews>
    <workbookView xWindow="0" yWindow="0" windowWidth="28800" windowHeight="11100" tabRatio="896"/>
  </bookViews>
  <sheets>
    <sheet name="AUN-11.3-1" sheetId="56" r:id="rId1"/>
    <sheet name="AUN-11.3-2" sheetId="24" r:id="rId2"/>
    <sheet name="AUN-11.3-3" sheetId="30" r:id="rId3"/>
    <sheet name="AUN-11.3-4-5-6" sheetId="66" r:id="rId4"/>
    <sheet name="AUN-11.3-1.4-สววศ" sheetId="61" r:id="rId5"/>
    <sheet name="เทียบปี59" sheetId="67" state="hidden" r:id="rId6"/>
  </sheets>
  <definedNames>
    <definedName name="_xlnm.Print_Area" localSheetId="2">'AUN-11.3-3'!$A$1:$Q$57</definedName>
    <definedName name="_xlnm.Print_Area" localSheetId="3">'AUN-11.3-4-5-6'!$A$1:$I$57</definedName>
    <definedName name="_xlnm.Print_Area" localSheetId="5">เทียบปี59!$A$1:$E$56</definedName>
    <definedName name="_xlnm.Print_Titles" localSheetId="0">'AUN-11.3-1'!$A:$U,'AUN-11.3-1'!$1:$5</definedName>
    <definedName name="_xlnm.Print_Titles" localSheetId="1">'AUN-11.3-2'!$1:$4</definedName>
    <definedName name="_xlnm.Print_Titles" localSheetId="2">'AUN-11.3-3'!$1:$5</definedName>
    <definedName name="_xlnm.Print_Titles" localSheetId="3">'AUN-11.3-4-5-6'!$1:$5</definedName>
    <definedName name="_xlnm.Print_Titles" localSheetId="5">เทียบปี59!$1:$4</definedName>
  </definedNames>
  <calcPr calcId="162913"/>
</workbook>
</file>

<file path=xl/calcChain.xml><?xml version="1.0" encoding="utf-8"?>
<calcChain xmlns="http://schemas.openxmlformats.org/spreadsheetml/2006/main">
  <c r="D14" i="67" l="1"/>
  <c r="E14" i="67" s="1"/>
  <c r="D19" i="67"/>
  <c r="E19" i="67" s="1"/>
  <c r="D55" i="67"/>
  <c r="E55" i="67" s="1"/>
  <c r="D54" i="67"/>
  <c r="E54" i="67" s="1"/>
  <c r="D53" i="67"/>
  <c r="E53" i="67" s="1"/>
  <c r="D52" i="67"/>
  <c r="E52" i="67" s="1"/>
  <c r="D51" i="67"/>
  <c r="E51" i="67" s="1"/>
  <c r="D50" i="67"/>
  <c r="E50" i="67" s="1"/>
  <c r="D49" i="67"/>
  <c r="E49" i="67" s="1"/>
  <c r="D48" i="67"/>
  <c r="E48" i="67" s="1"/>
  <c r="D47" i="67"/>
  <c r="E47" i="67" s="1"/>
  <c r="D46" i="67"/>
  <c r="E46" i="67" s="1"/>
  <c r="D45" i="67"/>
  <c r="E45" i="67" s="1"/>
  <c r="D44" i="67"/>
  <c r="E44" i="67" s="1"/>
  <c r="D43" i="67"/>
  <c r="E43" i="67" s="1"/>
  <c r="D42" i="67"/>
  <c r="E42" i="67" s="1"/>
  <c r="D41" i="67"/>
  <c r="E41" i="67" s="1"/>
  <c r="D40" i="67"/>
  <c r="E40" i="67" s="1"/>
  <c r="D39" i="67"/>
  <c r="E39" i="67" s="1"/>
  <c r="D38" i="67"/>
  <c r="E38" i="67" s="1"/>
  <c r="D37" i="67"/>
  <c r="E37" i="67" s="1"/>
  <c r="D36" i="67"/>
  <c r="E36" i="67" s="1"/>
  <c r="D35" i="67"/>
  <c r="E35" i="67" s="1"/>
  <c r="D34" i="67"/>
  <c r="E34" i="67" s="1"/>
  <c r="D33" i="67"/>
  <c r="E33" i="67" s="1"/>
  <c r="D32" i="67"/>
  <c r="E32" i="67" s="1"/>
  <c r="D31" i="67"/>
  <c r="E31" i="67" s="1"/>
  <c r="D30" i="67"/>
  <c r="E30" i="67" s="1"/>
  <c r="D29" i="67"/>
  <c r="E29" i="67" s="1"/>
  <c r="D28" i="67"/>
  <c r="E28" i="67" s="1"/>
  <c r="D27" i="67"/>
  <c r="E27" i="67" s="1"/>
  <c r="D26" i="67"/>
  <c r="E26" i="67" s="1"/>
  <c r="D25" i="67"/>
  <c r="E25" i="67" s="1"/>
  <c r="D24" i="67"/>
  <c r="E24" i="67" s="1"/>
  <c r="D23" i="67"/>
  <c r="E23" i="67" s="1"/>
  <c r="D22" i="67"/>
  <c r="E22" i="67" s="1"/>
  <c r="D21" i="67"/>
  <c r="E21" i="67" s="1"/>
  <c r="D20" i="67"/>
  <c r="E20" i="67" s="1"/>
  <c r="D18" i="67"/>
  <c r="E18" i="67" s="1"/>
  <c r="D17" i="67"/>
  <c r="E17" i="67" s="1"/>
  <c r="D16" i="67"/>
  <c r="E16" i="67" s="1"/>
  <c r="D15" i="67"/>
  <c r="E15" i="67" s="1"/>
  <c r="D13" i="67"/>
  <c r="E13" i="67" s="1"/>
  <c r="D12" i="67"/>
  <c r="E12" i="67" s="1"/>
  <c r="D11" i="67"/>
  <c r="E11" i="67" s="1"/>
  <c r="D10" i="67"/>
  <c r="E10" i="67" s="1"/>
  <c r="D9" i="67"/>
  <c r="E9" i="67" s="1"/>
  <c r="D8" i="67"/>
  <c r="E8" i="67" s="1"/>
  <c r="D7" i="67"/>
  <c r="E7" i="67" s="1"/>
  <c r="D6" i="67"/>
  <c r="E6" i="67" s="1"/>
  <c r="D5" i="67"/>
  <c r="E5" i="67" s="1"/>
  <c r="C56" i="67" l="1"/>
  <c r="D56" i="67"/>
  <c r="E56" i="67" l="1"/>
  <c r="H55" i="66" l="1"/>
  <c r="F55" i="66"/>
  <c r="D55" i="66"/>
  <c r="H52" i="66"/>
  <c r="F52" i="66"/>
  <c r="D52" i="66"/>
  <c r="H50" i="66"/>
  <c r="F50" i="66"/>
  <c r="D50" i="66"/>
  <c r="H27" i="66"/>
  <c r="F27" i="66"/>
  <c r="D27" i="66"/>
  <c r="H23" i="66"/>
  <c r="F23" i="66"/>
  <c r="D23" i="66"/>
  <c r="H19" i="66"/>
  <c r="F19" i="66"/>
  <c r="D19" i="66"/>
  <c r="H14" i="66"/>
  <c r="F14" i="66"/>
  <c r="D14" i="66"/>
  <c r="H7" i="66"/>
  <c r="F7" i="66"/>
  <c r="D7" i="66"/>
  <c r="F13" i="66" l="1"/>
  <c r="F6" i="66"/>
  <c r="D13" i="66"/>
  <c r="H13" i="66"/>
  <c r="N19" i="30"/>
  <c r="D6" i="66" l="1"/>
  <c r="F57" i="66"/>
  <c r="H6" i="66"/>
  <c r="Y51" i="56"/>
  <c r="X51" i="56"/>
  <c r="W51" i="56"/>
  <c r="Y29" i="56"/>
  <c r="Y30" i="56"/>
  <c r="Y31" i="56"/>
  <c r="Y32" i="56"/>
  <c r="Y33" i="56"/>
  <c r="Y34" i="56"/>
  <c r="Y35" i="56"/>
  <c r="Y36" i="56"/>
  <c r="Y37" i="56"/>
  <c r="Y38" i="56"/>
  <c r="Y39" i="56"/>
  <c r="Y40" i="56"/>
  <c r="Y41" i="56"/>
  <c r="Y42" i="56"/>
  <c r="Y43" i="56"/>
  <c r="Y44" i="56"/>
  <c r="Y45" i="56"/>
  <c r="Y46" i="56"/>
  <c r="Y47" i="56"/>
  <c r="Y48" i="56"/>
  <c r="Y49" i="56"/>
  <c r="X29" i="56"/>
  <c r="X30" i="56"/>
  <c r="X31" i="56"/>
  <c r="X32" i="56"/>
  <c r="X33" i="56"/>
  <c r="X34" i="56"/>
  <c r="X35" i="56"/>
  <c r="X36" i="56"/>
  <c r="X37" i="56"/>
  <c r="X38" i="56"/>
  <c r="X39" i="56"/>
  <c r="X40" i="56"/>
  <c r="X41" i="56"/>
  <c r="X42" i="56"/>
  <c r="X43" i="56"/>
  <c r="X44" i="56"/>
  <c r="X45" i="56"/>
  <c r="X46" i="56"/>
  <c r="X47" i="56"/>
  <c r="X48" i="56"/>
  <c r="X49" i="56"/>
  <c r="W29" i="56"/>
  <c r="W30" i="56"/>
  <c r="W31" i="56"/>
  <c r="W32" i="56"/>
  <c r="W33" i="56"/>
  <c r="W34" i="56"/>
  <c r="W35" i="56"/>
  <c r="W36" i="56"/>
  <c r="W37" i="56"/>
  <c r="W38" i="56"/>
  <c r="W39" i="56"/>
  <c r="W40" i="56"/>
  <c r="W41" i="56"/>
  <c r="W42" i="56"/>
  <c r="W43" i="56"/>
  <c r="W44" i="56"/>
  <c r="W45" i="56"/>
  <c r="W46" i="56"/>
  <c r="W47" i="56"/>
  <c r="W48" i="56"/>
  <c r="W49" i="56"/>
  <c r="N27" i="30"/>
  <c r="L27" i="30"/>
  <c r="J27" i="30"/>
  <c r="H27" i="30"/>
  <c r="F27" i="30"/>
  <c r="D27" i="30"/>
  <c r="P41" i="30"/>
  <c r="P36" i="30"/>
  <c r="O36" i="30" s="1"/>
  <c r="P35" i="30"/>
  <c r="O35" i="30" s="1"/>
  <c r="P34" i="30"/>
  <c r="O34" i="30" s="1"/>
  <c r="P33" i="30"/>
  <c r="M33" i="30" s="1"/>
  <c r="P32" i="30"/>
  <c r="O32" i="30" s="1"/>
  <c r="P31" i="30"/>
  <c r="O31" i="30" s="1"/>
  <c r="P30" i="30"/>
  <c r="M30" i="30" s="1"/>
  <c r="P29" i="30"/>
  <c r="M29" i="30" s="1"/>
  <c r="R26" i="24"/>
  <c r="P26" i="24"/>
  <c r="L26" i="24"/>
  <c r="J26" i="24"/>
  <c r="H26" i="24"/>
  <c r="F26" i="24"/>
  <c r="D26" i="24"/>
  <c r="T35" i="24"/>
  <c r="Q35" i="24" s="1"/>
  <c r="N35" i="24"/>
  <c r="M35" i="24" s="1"/>
  <c r="T34" i="24"/>
  <c r="S34" i="24" s="1"/>
  <c r="N34" i="24"/>
  <c r="T33" i="24"/>
  <c r="S33" i="24" s="1"/>
  <c r="N33" i="24"/>
  <c r="T32" i="24"/>
  <c r="Q32" i="24" s="1"/>
  <c r="N32" i="24"/>
  <c r="K32" i="24" s="1"/>
  <c r="T39" i="24"/>
  <c r="S39" i="24" s="1"/>
  <c r="N39" i="24"/>
  <c r="M39" i="24" s="1"/>
  <c r="T38" i="24"/>
  <c r="S38" i="24" s="1"/>
  <c r="N38" i="24"/>
  <c r="M38" i="24" s="1"/>
  <c r="T37" i="24"/>
  <c r="S37" i="24" s="1"/>
  <c r="N37" i="24"/>
  <c r="M37" i="24" s="1"/>
  <c r="T36" i="24"/>
  <c r="S36" i="24" s="1"/>
  <c r="N36" i="24"/>
  <c r="M36" i="24" s="1"/>
  <c r="T31" i="24"/>
  <c r="Q31" i="24" s="1"/>
  <c r="N31" i="24"/>
  <c r="K31" i="24" s="1"/>
  <c r="D57" i="66" l="1"/>
  <c r="H57" i="66"/>
  <c r="K30" i="30"/>
  <c r="E30" i="30"/>
  <c r="G30" i="30"/>
  <c r="K35" i="30"/>
  <c r="I41" i="30"/>
  <c r="M31" i="30"/>
  <c r="M35" i="30"/>
  <c r="I30" i="30"/>
  <c r="E31" i="30"/>
  <c r="E35" i="30"/>
  <c r="G29" i="30"/>
  <c r="O30" i="30"/>
  <c r="O29" i="30"/>
  <c r="I34" i="30"/>
  <c r="K41" i="30"/>
  <c r="G33" i="30"/>
  <c r="K34" i="30"/>
  <c r="I31" i="30"/>
  <c r="I33" i="30"/>
  <c r="E34" i="30"/>
  <c r="M34" i="30"/>
  <c r="E41" i="30"/>
  <c r="M41" i="30"/>
  <c r="K31" i="30"/>
  <c r="O33" i="30"/>
  <c r="G34" i="30"/>
  <c r="I35" i="30"/>
  <c r="G41" i="30"/>
  <c r="O41" i="30"/>
  <c r="I36" i="30"/>
  <c r="I29" i="30"/>
  <c r="K29" i="30"/>
  <c r="G31" i="30"/>
  <c r="E32" i="30"/>
  <c r="M32" i="30"/>
  <c r="K33" i="30"/>
  <c r="G35" i="30"/>
  <c r="E36" i="30"/>
  <c r="M36" i="30"/>
  <c r="I32" i="30"/>
  <c r="K32" i="30"/>
  <c r="K36" i="30"/>
  <c r="E29" i="30"/>
  <c r="G32" i="30"/>
  <c r="E33" i="30"/>
  <c r="G36" i="30"/>
  <c r="E34" i="24"/>
  <c r="E35" i="24"/>
  <c r="G39" i="24"/>
  <c r="Q33" i="24"/>
  <c r="G35" i="24"/>
  <c r="E33" i="24"/>
  <c r="K35" i="24"/>
  <c r="G33" i="24"/>
  <c r="I39" i="24"/>
  <c r="G32" i="24"/>
  <c r="K33" i="24"/>
  <c r="G34" i="24"/>
  <c r="Q34" i="24"/>
  <c r="M33" i="24"/>
  <c r="K34" i="24"/>
  <c r="M34" i="24"/>
  <c r="Q38" i="24"/>
  <c r="E32" i="24"/>
  <c r="M32" i="24"/>
  <c r="S32" i="24"/>
  <c r="S35" i="24"/>
  <c r="I32" i="24"/>
  <c r="I33" i="24"/>
  <c r="I34" i="24"/>
  <c r="I35" i="24"/>
  <c r="K37" i="24"/>
  <c r="I38" i="24"/>
  <c r="Q36" i="24"/>
  <c r="K38" i="24"/>
  <c r="G36" i="24"/>
  <c r="I36" i="24"/>
  <c r="G37" i="24"/>
  <c r="K36" i="24"/>
  <c r="I37" i="24"/>
  <c r="Q37" i="24"/>
  <c r="G38" i="24"/>
  <c r="K39" i="24"/>
  <c r="Q39" i="24"/>
  <c r="E36" i="24"/>
  <c r="E37" i="24"/>
  <c r="E38" i="24"/>
  <c r="E39" i="24"/>
  <c r="E31" i="24"/>
  <c r="M31" i="24"/>
  <c r="S31" i="24"/>
  <c r="G31" i="24"/>
  <c r="I31" i="24"/>
  <c r="D49" i="56" l="1"/>
  <c r="Q49" i="56" s="1"/>
  <c r="D48" i="56"/>
  <c r="M48" i="56" s="1"/>
  <c r="D47" i="56"/>
  <c r="D46" i="56"/>
  <c r="D45" i="56"/>
  <c r="D44" i="56"/>
  <c r="D43" i="56"/>
  <c r="Q43" i="56" s="1"/>
  <c r="D42" i="56"/>
  <c r="M42" i="56" s="1"/>
  <c r="D41" i="56"/>
  <c r="Q41" i="56" s="1"/>
  <c r="D40" i="56"/>
  <c r="G40" i="56" s="1"/>
  <c r="D39" i="56"/>
  <c r="D38" i="56"/>
  <c r="D37" i="56"/>
  <c r="D36" i="56"/>
  <c r="D35" i="56"/>
  <c r="D34" i="56"/>
  <c r="D33" i="56"/>
  <c r="D32" i="56"/>
  <c r="Q32" i="56" s="1"/>
  <c r="D31" i="56"/>
  <c r="D30" i="56"/>
  <c r="D29" i="56"/>
  <c r="D28" i="56"/>
  <c r="L55" i="56"/>
  <c r="D54" i="56"/>
  <c r="D53" i="56"/>
  <c r="R28" i="56"/>
  <c r="P27" i="56"/>
  <c r="N27" i="56"/>
  <c r="L27" i="56"/>
  <c r="J27" i="56"/>
  <c r="H27" i="56"/>
  <c r="F27" i="56"/>
  <c r="C27" i="56"/>
  <c r="T44" i="56"/>
  <c r="M44" i="56"/>
  <c r="T43" i="56"/>
  <c r="T42" i="56"/>
  <c r="C42" i="66" s="1"/>
  <c r="T41" i="56"/>
  <c r="T40" i="56"/>
  <c r="T49" i="56"/>
  <c r="T48" i="56"/>
  <c r="T32" i="56"/>
  <c r="J23" i="56"/>
  <c r="C48" i="66" l="1"/>
  <c r="C47" i="24"/>
  <c r="C48" i="30"/>
  <c r="C49" i="66"/>
  <c r="C49" i="30"/>
  <c r="C48" i="24"/>
  <c r="C41" i="66"/>
  <c r="C40" i="24"/>
  <c r="C41" i="30"/>
  <c r="Q41" i="30" s="1"/>
  <c r="C44" i="66"/>
  <c r="C44" i="30"/>
  <c r="C43" i="24"/>
  <c r="M40" i="56"/>
  <c r="G42" i="66"/>
  <c r="I42" i="66"/>
  <c r="E42" i="66"/>
  <c r="C32" i="66"/>
  <c r="C32" i="30"/>
  <c r="Q32" i="30" s="1"/>
  <c r="C31" i="24"/>
  <c r="C43" i="66"/>
  <c r="C43" i="30"/>
  <c r="C42" i="24"/>
  <c r="C40" i="66"/>
  <c r="C40" i="30"/>
  <c r="C39" i="24"/>
  <c r="C41" i="24"/>
  <c r="C42" i="30"/>
  <c r="Z44" i="56"/>
  <c r="Z41" i="56"/>
  <c r="Z42" i="56"/>
  <c r="G48" i="56"/>
  <c r="I48" i="56"/>
  <c r="O48" i="56"/>
  <c r="D27" i="56"/>
  <c r="O40" i="56"/>
  <c r="G42" i="56"/>
  <c r="O42" i="56"/>
  <c r="Z43" i="56"/>
  <c r="G44" i="56"/>
  <c r="Q48" i="56"/>
  <c r="Z40" i="56"/>
  <c r="O44" i="56"/>
  <c r="Z49" i="56"/>
  <c r="I40" i="56"/>
  <c r="Q40" i="56"/>
  <c r="E41" i="56"/>
  <c r="M41" i="56"/>
  <c r="I42" i="56"/>
  <c r="Q42" i="56"/>
  <c r="E43" i="56"/>
  <c r="M43" i="56"/>
  <c r="I44" i="56"/>
  <c r="Q44" i="56"/>
  <c r="K41" i="56"/>
  <c r="R41" i="56"/>
  <c r="S41" i="56" s="1"/>
  <c r="K43" i="56"/>
  <c r="K40" i="56"/>
  <c r="R40" i="56"/>
  <c r="S40" i="56" s="1"/>
  <c r="G41" i="56"/>
  <c r="O41" i="56"/>
  <c r="K42" i="56"/>
  <c r="R42" i="56"/>
  <c r="S42" i="56" s="1"/>
  <c r="G43" i="56"/>
  <c r="O43" i="56"/>
  <c r="K44" i="56"/>
  <c r="R44" i="56"/>
  <c r="S44" i="56" s="1"/>
  <c r="R43" i="56"/>
  <c r="S43" i="56" s="1"/>
  <c r="E40" i="56"/>
  <c r="I41" i="56"/>
  <c r="E42" i="56"/>
  <c r="I43" i="56"/>
  <c r="E44" i="56"/>
  <c r="K49" i="56"/>
  <c r="R49" i="56"/>
  <c r="S49" i="56" s="1"/>
  <c r="E49" i="56"/>
  <c r="M49" i="56"/>
  <c r="G49" i="56"/>
  <c r="O49" i="56"/>
  <c r="I49" i="56"/>
  <c r="K48" i="56"/>
  <c r="R48" i="56"/>
  <c r="S48" i="56" s="1"/>
  <c r="E48" i="56"/>
  <c r="K32" i="56"/>
  <c r="Z32" i="56"/>
  <c r="R32" i="56"/>
  <c r="S32" i="56" s="1"/>
  <c r="E32" i="56"/>
  <c r="M32" i="56"/>
  <c r="G32" i="56"/>
  <c r="O32" i="56"/>
  <c r="I32" i="56"/>
  <c r="J19" i="56"/>
  <c r="E40" i="66" l="1"/>
  <c r="I40" i="66"/>
  <c r="G40" i="66"/>
  <c r="I41" i="66"/>
  <c r="G41" i="66"/>
  <c r="E41" i="66"/>
  <c r="E44" i="66"/>
  <c r="I44" i="66"/>
  <c r="G44" i="66"/>
  <c r="E43" i="66"/>
  <c r="I43" i="66"/>
  <c r="G43" i="66"/>
  <c r="I49" i="66"/>
  <c r="G49" i="66"/>
  <c r="E49" i="66"/>
  <c r="U31" i="24"/>
  <c r="O31" i="24"/>
  <c r="O39" i="24"/>
  <c r="U39" i="24"/>
  <c r="E32" i="66"/>
  <c r="I32" i="66"/>
  <c r="G32" i="66"/>
  <c r="E48" i="66"/>
  <c r="I48" i="66"/>
  <c r="G48" i="66"/>
  <c r="U44" i="56"/>
  <c r="U42" i="56"/>
  <c r="U40" i="56"/>
  <c r="U41" i="56"/>
  <c r="U43" i="56"/>
  <c r="U49" i="56"/>
  <c r="U48" i="56"/>
  <c r="U32" i="56"/>
  <c r="H19" i="56"/>
  <c r="D56" i="56" l="1"/>
  <c r="R56" i="56" s="1"/>
  <c r="S56" i="56" s="1"/>
  <c r="R54" i="56"/>
  <c r="D51" i="56"/>
  <c r="R51" i="56" s="1"/>
  <c r="R47" i="56"/>
  <c r="S47" i="56" s="1"/>
  <c r="R46" i="56"/>
  <c r="R45" i="56"/>
  <c r="S45" i="56" s="1"/>
  <c r="O39" i="56"/>
  <c r="R38" i="56"/>
  <c r="S38" i="56" s="1"/>
  <c r="R37" i="56"/>
  <c r="R36" i="56"/>
  <c r="S36" i="56" s="1"/>
  <c r="O35" i="56"/>
  <c r="R34" i="56"/>
  <c r="S34" i="56" s="1"/>
  <c r="R33" i="56"/>
  <c r="R31" i="56"/>
  <c r="O30" i="56"/>
  <c r="R29" i="56"/>
  <c r="D26" i="56"/>
  <c r="I26" i="56" s="1"/>
  <c r="D25" i="56"/>
  <c r="M25" i="56" s="1"/>
  <c r="D24" i="56"/>
  <c r="O24" i="56" s="1"/>
  <c r="D22" i="56"/>
  <c r="O22" i="56" s="1"/>
  <c r="D21" i="56"/>
  <c r="O21" i="56" s="1"/>
  <c r="D20" i="56"/>
  <c r="K20" i="56" s="1"/>
  <c r="D18" i="56"/>
  <c r="R18" i="56" s="1"/>
  <c r="D17" i="56"/>
  <c r="O17" i="56" s="1"/>
  <c r="D16" i="56"/>
  <c r="R16" i="56" s="1"/>
  <c r="D15" i="56"/>
  <c r="G15" i="56" s="1"/>
  <c r="D12" i="56"/>
  <c r="I12" i="56" s="1"/>
  <c r="D11" i="56"/>
  <c r="K11" i="56" s="1"/>
  <c r="D10" i="56"/>
  <c r="R10" i="56" s="1"/>
  <c r="S10" i="56" s="1"/>
  <c r="D9" i="56"/>
  <c r="R9" i="56" s="1"/>
  <c r="D8" i="56"/>
  <c r="O8" i="56" s="1"/>
  <c r="N55" i="56"/>
  <c r="N52" i="56"/>
  <c r="N50" i="56"/>
  <c r="N23" i="56"/>
  <c r="N19" i="56"/>
  <c r="N14" i="56"/>
  <c r="N7" i="56"/>
  <c r="L52" i="56"/>
  <c r="L50" i="56"/>
  <c r="L23" i="56"/>
  <c r="L19" i="56"/>
  <c r="L14" i="56"/>
  <c r="L7" i="56"/>
  <c r="V57" i="56"/>
  <c r="Y56" i="56"/>
  <c r="X56" i="56"/>
  <c r="W56" i="56"/>
  <c r="T56" i="56"/>
  <c r="C56" i="66" s="1"/>
  <c r="P55" i="56"/>
  <c r="J55" i="56"/>
  <c r="H55" i="56"/>
  <c r="F55" i="56"/>
  <c r="C55" i="56"/>
  <c r="Y54" i="56"/>
  <c r="X54" i="56"/>
  <c r="W54" i="56"/>
  <c r="T54" i="56"/>
  <c r="C54" i="66" s="1"/>
  <c r="Y53" i="56"/>
  <c r="X53" i="56"/>
  <c r="W53" i="56"/>
  <c r="T53" i="56"/>
  <c r="C53" i="66" s="1"/>
  <c r="P52" i="56"/>
  <c r="J52" i="56"/>
  <c r="H52" i="56"/>
  <c r="F52" i="56"/>
  <c r="C52" i="56"/>
  <c r="T51" i="56"/>
  <c r="C51" i="66" s="1"/>
  <c r="Y50" i="56"/>
  <c r="X50" i="56"/>
  <c r="W50" i="56"/>
  <c r="P50" i="56"/>
  <c r="J50" i="56"/>
  <c r="H50" i="56"/>
  <c r="F50" i="56"/>
  <c r="C50" i="56"/>
  <c r="T47" i="56"/>
  <c r="T46" i="56"/>
  <c r="T45" i="56"/>
  <c r="T39" i="56"/>
  <c r="T38" i="56"/>
  <c r="T37" i="56"/>
  <c r="T36" i="56"/>
  <c r="T35" i="56"/>
  <c r="T34" i="56"/>
  <c r="T33" i="56"/>
  <c r="T31" i="56"/>
  <c r="T30" i="56"/>
  <c r="T29" i="56"/>
  <c r="Y28" i="56"/>
  <c r="X28" i="56"/>
  <c r="W28" i="56"/>
  <c r="W27" i="56" s="1"/>
  <c r="T28" i="56"/>
  <c r="C28" i="66" s="1"/>
  <c r="Y26" i="56"/>
  <c r="X26" i="56"/>
  <c r="W26" i="56"/>
  <c r="T26" i="56"/>
  <c r="Y25" i="56"/>
  <c r="X25" i="56"/>
  <c r="W25" i="56"/>
  <c r="T25" i="56"/>
  <c r="Y24" i="56"/>
  <c r="X24" i="56"/>
  <c r="W24" i="56"/>
  <c r="T24" i="56"/>
  <c r="C24" i="66" s="1"/>
  <c r="P23" i="56"/>
  <c r="H23" i="56"/>
  <c r="F23" i="56"/>
  <c r="C23" i="56"/>
  <c r="Y22" i="56"/>
  <c r="X22" i="56"/>
  <c r="W22" i="56"/>
  <c r="T22" i="56"/>
  <c r="Y21" i="56"/>
  <c r="X21" i="56"/>
  <c r="W21" i="56"/>
  <c r="T21" i="56"/>
  <c r="Y20" i="56"/>
  <c r="X20" i="56"/>
  <c r="W20" i="56"/>
  <c r="T20" i="56"/>
  <c r="C20" i="66" s="1"/>
  <c r="P19" i="56"/>
  <c r="F19" i="56"/>
  <c r="C19" i="56"/>
  <c r="Y18" i="56"/>
  <c r="X18" i="56"/>
  <c r="W18" i="56"/>
  <c r="T18" i="56"/>
  <c r="Y17" i="56"/>
  <c r="X17" i="56"/>
  <c r="W17" i="56"/>
  <c r="T17" i="56"/>
  <c r="Y16" i="56"/>
  <c r="X16" i="56"/>
  <c r="W16" i="56"/>
  <c r="T16" i="56"/>
  <c r="Y15" i="56"/>
  <c r="X15" i="56"/>
  <c r="W15" i="56"/>
  <c r="T15" i="56"/>
  <c r="C15" i="66" s="1"/>
  <c r="P14" i="56"/>
  <c r="J14" i="56"/>
  <c r="H14" i="56"/>
  <c r="H13" i="56" s="1"/>
  <c r="F14" i="56"/>
  <c r="C14" i="56"/>
  <c r="Y12" i="56"/>
  <c r="X12" i="56"/>
  <c r="W12" i="56"/>
  <c r="T12" i="56"/>
  <c r="C12" i="66" s="1"/>
  <c r="Y11" i="56"/>
  <c r="X11" i="56"/>
  <c r="W11" i="56"/>
  <c r="T11" i="56"/>
  <c r="C11" i="66" s="1"/>
  <c r="Y10" i="56"/>
  <c r="X10" i="56"/>
  <c r="W10" i="56"/>
  <c r="T10" i="56"/>
  <c r="C10" i="66" s="1"/>
  <c r="Y9" i="56"/>
  <c r="X9" i="56"/>
  <c r="W9" i="56"/>
  <c r="T9" i="56"/>
  <c r="C9" i="66" s="1"/>
  <c r="Y8" i="56"/>
  <c r="X8" i="56"/>
  <c r="T8" i="56"/>
  <c r="C8" i="66" s="1"/>
  <c r="P7" i="56"/>
  <c r="J7" i="56"/>
  <c r="H7" i="56"/>
  <c r="F7" i="56"/>
  <c r="C7" i="56"/>
  <c r="G8" i="66" l="1"/>
  <c r="I8" i="66"/>
  <c r="E8" i="66"/>
  <c r="C7" i="66"/>
  <c r="C16" i="66"/>
  <c r="C15" i="24"/>
  <c r="C18" i="66"/>
  <c r="C17" i="24"/>
  <c r="C30" i="66"/>
  <c r="C29" i="24"/>
  <c r="C30" i="30"/>
  <c r="Q30" i="30" s="1"/>
  <c r="C39" i="66"/>
  <c r="C38" i="24"/>
  <c r="C39" i="30"/>
  <c r="C31" i="66"/>
  <c r="C30" i="24"/>
  <c r="C31" i="30"/>
  <c r="Q31" i="30" s="1"/>
  <c r="C36" i="66"/>
  <c r="C36" i="30"/>
  <c r="Q36" i="30" s="1"/>
  <c r="C35" i="24"/>
  <c r="C45" i="66"/>
  <c r="C45" i="30"/>
  <c r="C44" i="24"/>
  <c r="C33" i="66"/>
  <c r="C32" i="24"/>
  <c r="C33" i="30"/>
  <c r="Q33" i="30" s="1"/>
  <c r="C37" i="66"/>
  <c r="C36" i="24"/>
  <c r="C37" i="30"/>
  <c r="C46" i="66"/>
  <c r="C45" i="24"/>
  <c r="C46" i="30"/>
  <c r="E53" i="66"/>
  <c r="I53" i="66"/>
  <c r="G53" i="66"/>
  <c r="C52" i="66"/>
  <c r="E54" i="66"/>
  <c r="I54" i="66"/>
  <c r="G54" i="66"/>
  <c r="I15" i="66"/>
  <c r="G15" i="66"/>
  <c r="E15" i="66"/>
  <c r="C16" i="24"/>
  <c r="C17" i="66"/>
  <c r="C35" i="66"/>
  <c r="C34" i="24"/>
  <c r="C35" i="30"/>
  <c r="Q35" i="30" s="1"/>
  <c r="C50" i="66"/>
  <c r="G51" i="66"/>
  <c r="E51" i="66"/>
  <c r="I51" i="66"/>
  <c r="G10" i="66"/>
  <c r="I10" i="66"/>
  <c r="E10" i="66"/>
  <c r="I12" i="66"/>
  <c r="E12" i="66"/>
  <c r="G12" i="66"/>
  <c r="I20" i="66"/>
  <c r="G20" i="66"/>
  <c r="E20" i="66"/>
  <c r="C21" i="66"/>
  <c r="C20" i="24"/>
  <c r="C22" i="66"/>
  <c r="C21" i="24"/>
  <c r="E24" i="66"/>
  <c r="I24" i="66"/>
  <c r="G24" i="66"/>
  <c r="C25" i="66"/>
  <c r="C24" i="24"/>
  <c r="C26" i="66"/>
  <c r="C25" i="24"/>
  <c r="E28" i="66"/>
  <c r="I28" i="66"/>
  <c r="G28" i="66"/>
  <c r="C29" i="66"/>
  <c r="C28" i="24"/>
  <c r="C29" i="30"/>
  <c r="Q29" i="30" s="1"/>
  <c r="C34" i="66"/>
  <c r="C34" i="30"/>
  <c r="Q34" i="30" s="1"/>
  <c r="C33" i="24"/>
  <c r="C38" i="66"/>
  <c r="C37" i="24"/>
  <c r="C38" i="30"/>
  <c r="C47" i="66"/>
  <c r="C46" i="24"/>
  <c r="C47" i="30"/>
  <c r="C55" i="66"/>
  <c r="I56" i="66"/>
  <c r="G56" i="66"/>
  <c r="E56" i="66"/>
  <c r="Y27" i="56"/>
  <c r="X27" i="56"/>
  <c r="T27" i="56"/>
  <c r="G56" i="56"/>
  <c r="T52" i="56"/>
  <c r="C51" i="30"/>
  <c r="C50" i="24"/>
  <c r="C52" i="24"/>
  <c r="C53" i="30"/>
  <c r="C28" i="30"/>
  <c r="C27" i="24"/>
  <c r="C56" i="30"/>
  <c r="C55" i="24"/>
  <c r="C54" i="30"/>
  <c r="C53" i="24"/>
  <c r="C24" i="30"/>
  <c r="C23" i="24"/>
  <c r="C25" i="30"/>
  <c r="C26" i="30"/>
  <c r="C19" i="24"/>
  <c r="C20" i="30"/>
  <c r="C21" i="30"/>
  <c r="C22" i="30"/>
  <c r="C14" i="24"/>
  <c r="C15" i="30"/>
  <c r="C16" i="30"/>
  <c r="C17" i="30"/>
  <c r="C18" i="30"/>
  <c r="C13" i="56"/>
  <c r="C8" i="30"/>
  <c r="C7" i="24"/>
  <c r="C9" i="30"/>
  <c r="C8" i="24"/>
  <c r="C10" i="30"/>
  <c r="C9" i="24"/>
  <c r="C10" i="24"/>
  <c r="C11" i="30"/>
  <c r="C11" i="24"/>
  <c r="C12" i="30"/>
  <c r="E33" i="56"/>
  <c r="O33" i="56"/>
  <c r="I47" i="56"/>
  <c r="Q37" i="56"/>
  <c r="Q33" i="56"/>
  <c r="M33" i="56"/>
  <c r="I33" i="56"/>
  <c r="I53" i="56"/>
  <c r="R53" i="56"/>
  <c r="S53" i="56" s="1"/>
  <c r="O53" i="56"/>
  <c r="K26" i="56"/>
  <c r="T23" i="56"/>
  <c r="F13" i="56"/>
  <c r="T13" i="56" s="1"/>
  <c r="O16" i="56"/>
  <c r="E10" i="56"/>
  <c r="E12" i="56"/>
  <c r="Q12" i="56"/>
  <c r="I10" i="56"/>
  <c r="Q51" i="56"/>
  <c r="M46" i="56"/>
  <c r="E46" i="56"/>
  <c r="O46" i="56"/>
  <c r="Q46" i="56"/>
  <c r="O37" i="56"/>
  <c r="I37" i="56"/>
  <c r="E37" i="56"/>
  <c r="I46" i="56"/>
  <c r="M37" i="56"/>
  <c r="O47" i="56"/>
  <c r="I31" i="56"/>
  <c r="M30" i="56"/>
  <c r="K16" i="56"/>
  <c r="M16" i="56"/>
  <c r="I16" i="56"/>
  <c r="E16" i="56"/>
  <c r="M15" i="56"/>
  <c r="R12" i="56"/>
  <c r="S12" i="56" s="1"/>
  <c r="O10" i="56"/>
  <c r="M11" i="56"/>
  <c r="Q34" i="56"/>
  <c r="O34" i="56"/>
  <c r="M29" i="56"/>
  <c r="O29" i="56"/>
  <c r="G17" i="56"/>
  <c r="R8" i="56"/>
  <c r="S8" i="56" s="1"/>
  <c r="K53" i="56"/>
  <c r="G53" i="56"/>
  <c r="M53" i="56"/>
  <c r="Q53" i="56"/>
  <c r="G34" i="56"/>
  <c r="G38" i="56"/>
  <c r="M38" i="56"/>
  <c r="I38" i="56"/>
  <c r="Q47" i="56"/>
  <c r="O38" i="56"/>
  <c r="G47" i="56"/>
  <c r="M34" i="56"/>
  <c r="M47" i="56"/>
  <c r="I39" i="56"/>
  <c r="E35" i="56"/>
  <c r="I29" i="56"/>
  <c r="E29" i="56"/>
  <c r="K29" i="56"/>
  <c r="R30" i="56"/>
  <c r="U30" i="56" s="1"/>
  <c r="I30" i="56"/>
  <c r="O26" i="56"/>
  <c r="G24" i="56"/>
  <c r="Q26" i="56"/>
  <c r="E26" i="56"/>
  <c r="I24" i="56"/>
  <c r="M26" i="56"/>
  <c r="K21" i="56"/>
  <c r="M21" i="56"/>
  <c r="O18" i="56"/>
  <c r="M17" i="56"/>
  <c r="M18" i="56"/>
  <c r="G10" i="56"/>
  <c r="K9" i="56"/>
  <c r="K10" i="56"/>
  <c r="M10" i="56"/>
  <c r="R24" i="56"/>
  <c r="S24" i="56" s="1"/>
  <c r="T7" i="56"/>
  <c r="E8" i="56"/>
  <c r="U10" i="56"/>
  <c r="G11" i="56"/>
  <c r="K24" i="56"/>
  <c r="Q24" i="56"/>
  <c r="I36" i="56"/>
  <c r="Q39" i="56"/>
  <c r="T50" i="56"/>
  <c r="L13" i="56"/>
  <c r="M36" i="56"/>
  <c r="M45" i="56"/>
  <c r="N13" i="56"/>
  <c r="D19" i="56"/>
  <c r="K19" i="56" s="1"/>
  <c r="R26" i="56"/>
  <c r="U26" i="56" s="1"/>
  <c r="R39" i="56"/>
  <c r="R22" i="56"/>
  <c r="S22" i="56" s="1"/>
  <c r="R35" i="56"/>
  <c r="I8" i="56"/>
  <c r="Q17" i="56"/>
  <c r="K22" i="56"/>
  <c r="H6" i="56"/>
  <c r="Q35" i="56"/>
  <c r="E39" i="56"/>
  <c r="M35" i="56"/>
  <c r="M39" i="56"/>
  <c r="O11" i="56"/>
  <c r="K8" i="56"/>
  <c r="K12" i="56"/>
  <c r="J13" i="56"/>
  <c r="K17" i="56"/>
  <c r="E24" i="56"/>
  <c r="I35" i="56"/>
  <c r="G45" i="56"/>
  <c r="O54" i="56"/>
  <c r="R21" i="56"/>
  <c r="S21" i="56" s="1"/>
  <c r="Z45" i="56"/>
  <c r="Z56" i="56"/>
  <c r="U38" i="56"/>
  <c r="D7" i="56"/>
  <c r="Q7" i="56" s="1"/>
  <c r="G9" i="56"/>
  <c r="I28" i="56"/>
  <c r="I34" i="56"/>
  <c r="Q38" i="56"/>
  <c r="I45" i="56"/>
  <c r="E53" i="56"/>
  <c r="I56" i="56"/>
  <c r="M8" i="56"/>
  <c r="M12" i="56"/>
  <c r="M20" i="56"/>
  <c r="M24" i="56"/>
  <c r="M54" i="56"/>
  <c r="O12" i="56"/>
  <c r="S51" i="56"/>
  <c r="R11" i="56"/>
  <c r="S11" i="56" s="1"/>
  <c r="R15" i="56"/>
  <c r="S15" i="56" s="1"/>
  <c r="C6" i="56"/>
  <c r="C57" i="56" s="1"/>
  <c r="T14" i="56"/>
  <c r="E15" i="56"/>
  <c r="Q36" i="56"/>
  <c r="U36" i="56"/>
  <c r="D55" i="56"/>
  <c r="I55" i="56" s="1"/>
  <c r="M9" i="56"/>
  <c r="O9" i="56"/>
  <c r="O20" i="56"/>
  <c r="O25" i="56"/>
  <c r="O36" i="56"/>
  <c r="O45" i="56"/>
  <c r="O56" i="56"/>
  <c r="M28" i="56"/>
  <c r="R20" i="56"/>
  <c r="S20" i="56" s="1"/>
  <c r="Z10" i="56"/>
  <c r="I15" i="56"/>
  <c r="K25" i="56"/>
  <c r="G36" i="56"/>
  <c r="Q45" i="56"/>
  <c r="U45" i="56"/>
  <c r="Q56" i="56"/>
  <c r="M22" i="56"/>
  <c r="M56" i="56"/>
  <c r="R17" i="56"/>
  <c r="U17" i="56" s="1"/>
  <c r="R25" i="56"/>
  <c r="Z30" i="56"/>
  <c r="Z35" i="56"/>
  <c r="Z38" i="56"/>
  <c r="U34" i="56"/>
  <c r="D50" i="56"/>
  <c r="R50" i="56" s="1"/>
  <c r="G51" i="56"/>
  <c r="U51" i="56"/>
  <c r="U56" i="56"/>
  <c r="M51" i="56"/>
  <c r="I51" i="56"/>
  <c r="O51" i="56"/>
  <c r="U47" i="56"/>
  <c r="K30" i="56"/>
  <c r="Q30" i="56"/>
  <c r="E30" i="56"/>
  <c r="G30" i="56"/>
  <c r="M31" i="56"/>
  <c r="O31" i="56"/>
  <c r="O28" i="56"/>
  <c r="K28" i="56"/>
  <c r="Q28" i="56"/>
  <c r="E28" i="56"/>
  <c r="G28" i="56"/>
  <c r="D23" i="56"/>
  <c r="R23" i="56" s="1"/>
  <c r="E25" i="56"/>
  <c r="I25" i="56"/>
  <c r="G26" i="56"/>
  <c r="Q25" i="56"/>
  <c r="K15" i="56"/>
  <c r="Q15" i="56"/>
  <c r="E17" i="56"/>
  <c r="O15" i="56"/>
  <c r="I17" i="56"/>
  <c r="I11" i="56"/>
  <c r="G12" i="56"/>
  <c r="Z29" i="56"/>
  <c r="Z37" i="56"/>
  <c r="Z8" i="56"/>
  <c r="Z12" i="56"/>
  <c r="Z16" i="56"/>
  <c r="Z28" i="56"/>
  <c r="Z33" i="56"/>
  <c r="Z50" i="56"/>
  <c r="Z53" i="56"/>
  <c r="Z17" i="56"/>
  <c r="Z20" i="56"/>
  <c r="Z39" i="56"/>
  <c r="Z46" i="56"/>
  <c r="Z24" i="56"/>
  <c r="Z25" i="56"/>
  <c r="Z34" i="56"/>
  <c r="Z47" i="56"/>
  <c r="Z15" i="56"/>
  <c r="Z18" i="56"/>
  <c r="Z36" i="56"/>
  <c r="Z54" i="56"/>
  <c r="K18" i="56"/>
  <c r="G18" i="56"/>
  <c r="Q8" i="56"/>
  <c r="Q9" i="56"/>
  <c r="E9" i="56"/>
  <c r="S9" i="56"/>
  <c r="P13" i="56"/>
  <c r="D14" i="56"/>
  <c r="E18" i="56"/>
  <c r="I18" i="56"/>
  <c r="T19" i="56"/>
  <c r="I20" i="56"/>
  <c r="Q20" i="56"/>
  <c r="E20" i="56"/>
  <c r="Q21" i="56"/>
  <c r="E21" i="56"/>
  <c r="I21" i="56"/>
  <c r="I22" i="56"/>
  <c r="Q22" i="56"/>
  <c r="E22" i="56"/>
  <c r="G8" i="56"/>
  <c r="I9" i="56"/>
  <c r="Q10" i="56"/>
  <c r="Q11" i="56"/>
  <c r="E11" i="56"/>
  <c r="G16" i="56"/>
  <c r="Q16" i="56"/>
  <c r="Q18" i="56"/>
  <c r="G20" i="56"/>
  <c r="G21" i="56"/>
  <c r="Z21" i="56"/>
  <c r="G22" i="56"/>
  <c r="Z22" i="56"/>
  <c r="S31" i="56"/>
  <c r="G31" i="56"/>
  <c r="Q31" i="56"/>
  <c r="G25" i="56"/>
  <c r="E31" i="56"/>
  <c r="Z31" i="56"/>
  <c r="S54" i="56"/>
  <c r="G54" i="56"/>
  <c r="Q54" i="56"/>
  <c r="E54" i="56"/>
  <c r="I54" i="56"/>
  <c r="Z26" i="56"/>
  <c r="G29" i="56"/>
  <c r="Q29" i="56"/>
  <c r="K31" i="56"/>
  <c r="Z51" i="56"/>
  <c r="D52" i="56"/>
  <c r="R52" i="56" s="1"/>
  <c r="K54" i="56"/>
  <c r="K33" i="56"/>
  <c r="K35" i="56"/>
  <c r="K37" i="56"/>
  <c r="K39" i="56"/>
  <c r="K46" i="56"/>
  <c r="T55" i="56"/>
  <c r="G33" i="56"/>
  <c r="K34" i="56"/>
  <c r="G35" i="56"/>
  <c r="K36" i="56"/>
  <c r="G37" i="56"/>
  <c r="K38" i="56"/>
  <c r="G39" i="56"/>
  <c r="K45" i="56"/>
  <c r="G46" i="56"/>
  <c r="K47" i="56"/>
  <c r="K51" i="56"/>
  <c r="K56" i="56"/>
  <c r="E34" i="56"/>
  <c r="E36" i="56"/>
  <c r="E38" i="56"/>
  <c r="E45" i="56"/>
  <c r="E47" i="56"/>
  <c r="E51" i="56"/>
  <c r="E56" i="56"/>
  <c r="C14" i="66" l="1"/>
  <c r="E14" i="66" s="1"/>
  <c r="C27" i="30"/>
  <c r="E47" i="66"/>
  <c r="G47" i="66"/>
  <c r="I47" i="66"/>
  <c r="U33" i="24"/>
  <c r="O33" i="24"/>
  <c r="G52" i="66"/>
  <c r="E52" i="66"/>
  <c r="I52" i="66"/>
  <c r="U36" i="24"/>
  <c r="O36" i="24"/>
  <c r="I33" i="66"/>
  <c r="G33" i="66"/>
  <c r="E33" i="66"/>
  <c r="O35" i="24"/>
  <c r="U35" i="24"/>
  <c r="E39" i="66"/>
  <c r="G39" i="66"/>
  <c r="I39" i="66"/>
  <c r="E7" i="66"/>
  <c r="G7" i="66"/>
  <c r="I7" i="66"/>
  <c r="I55" i="66"/>
  <c r="E55" i="66"/>
  <c r="G55" i="66"/>
  <c r="I29" i="66"/>
  <c r="G29" i="66"/>
  <c r="E29" i="66"/>
  <c r="I25" i="66"/>
  <c r="G25" i="66"/>
  <c r="E25" i="66"/>
  <c r="I21" i="66"/>
  <c r="G21" i="66"/>
  <c r="E21" i="66"/>
  <c r="O34" i="24"/>
  <c r="U34" i="24"/>
  <c r="I37" i="66"/>
  <c r="G37" i="66"/>
  <c r="E37" i="66"/>
  <c r="E31" i="66"/>
  <c r="G31" i="66"/>
  <c r="I31" i="66"/>
  <c r="E18" i="66"/>
  <c r="I18" i="66"/>
  <c r="G18" i="66"/>
  <c r="U37" i="24"/>
  <c r="O37" i="24"/>
  <c r="G34" i="66"/>
  <c r="E34" i="66"/>
  <c r="I34" i="66"/>
  <c r="C27" i="66"/>
  <c r="C23" i="66"/>
  <c r="C19" i="66"/>
  <c r="C13" i="66" s="1"/>
  <c r="E35" i="66"/>
  <c r="G35" i="66"/>
  <c r="I35" i="66"/>
  <c r="G46" i="66"/>
  <c r="I46" i="66"/>
  <c r="E46" i="66"/>
  <c r="E36" i="66"/>
  <c r="I36" i="66"/>
  <c r="G36" i="66"/>
  <c r="G38" i="66"/>
  <c r="I38" i="66"/>
  <c r="E38" i="66"/>
  <c r="I26" i="66"/>
  <c r="E26" i="66"/>
  <c r="G26" i="66"/>
  <c r="E22" i="66"/>
  <c r="G22" i="66"/>
  <c r="I22" i="66"/>
  <c r="I50" i="66"/>
  <c r="E50" i="66"/>
  <c r="G50" i="66"/>
  <c r="E17" i="66"/>
  <c r="G17" i="66"/>
  <c r="I17" i="66"/>
  <c r="U32" i="24"/>
  <c r="O32" i="24"/>
  <c r="I45" i="66"/>
  <c r="G45" i="66"/>
  <c r="E45" i="66"/>
  <c r="U38" i="24"/>
  <c r="O38" i="24"/>
  <c r="G30" i="66"/>
  <c r="I30" i="66"/>
  <c r="E30" i="66"/>
  <c r="G16" i="66"/>
  <c r="I16" i="66"/>
  <c r="E16" i="66"/>
  <c r="Z27" i="56"/>
  <c r="C26" i="24"/>
  <c r="R27" i="56"/>
  <c r="U21" i="56"/>
  <c r="L6" i="56"/>
  <c r="L57" i="56" s="1"/>
  <c r="U12" i="56"/>
  <c r="U53" i="56"/>
  <c r="U20" i="56"/>
  <c r="G19" i="56"/>
  <c r="M19" i="56"/>
  <c r="I19" i="56"/>
  <c r="R19" i="56"/>
  <c r="S19" i="56" s="1"/>
  <c r="E19" i="56"/>
  <c r="G50" i="56"/>
  <c r="M23" i="56"/>
  <c r="U24" i="56"/>
  <c r="Q19" i="56"/>
  <c r="O19" i="56"/>
  <c r="U22" i="56"/>
  <c r="S17" i="56"/>
  <c r="U8" i="56"/>
  <c r="O7" i="56"/>
  <c r="I7" i="56"/>
  <c r="K7" i="56"/>
  <c r="M7" i="56"/>
  <c r="G7" i="56"/>
  <c r="S26" i="56"/>
  <c r="M14" i="56"/>
  <c r="R14" i="56"/>
  <c r="O23" i="56"/>
  <c r="R55" i="56"/>
  <c r="S55" i="56" s="1"/>
  <c r="O50" i="56"/>
  <c r="Q55" i="56"/>
  <c r="O55" i="56"/>
  <c r="U15" i="56"/>
  <c r="M55" i="56"/>
  <c r="K55" i="56"/>
  <c r="E7" i="56"/>
  <c r="R7" i="56"/>
  <c r="S7" i="56" s="1"/>
  <c r="G55" i="56"/>
  <c r="E55" i="56"/>
  <c r="M52" i="56"/>
  <c r="O52" i="56"/>
  <c r="E50" i="56"/>
  <c r="Q50" i="56"/>
  <c r="I50" i="56"/>
  <c r="Q52" i="56"/>
  <c r="I52" i="56"/>
  <c r="K50" i="56"/>
  <c r="M50" i="56"/>
  <c r="K27" i="56"/>
  <c r="S30" i="56"/>
  <c r="U31" i="56"/>
  <c r="S28" i="56"/>
  <c r="U28" i="56"/>
  <c r="Q23" i="56"/>
  <c r="I23" i="56"/>
  <c r="E23" i="56"/>
  <c r="K23" i="56"/>
  <c r="G23" i="56"/>
  <c r="O14" i="56"/>
  <c r="N6" i="56"/>
  <c r="S46" i="56"/>
  <c r="U46" i="56"/>
  <c r="S35" i="56"/>
  <c r="U35" i="56"/>
  <c r="S37" i="56"/>
  <c r="U37" i="56"/>
  <c r="S29" i="56"/>
  <c r="U29" i="56"/>
  <c r="U16" i="56"/>
  <c r="S16" i="56"/>
  <c r="D13" i="56"/>
  <c r="R13" i="56" s="1"/>
  <c r="Q14" i="56"/>
  <c r="I14" i="56"/>
  <c r="E14" i="56"/>
  <c r="K14" i="56"/>
  <c r="G14" i="56"/>
  <c r="U18" i="56"/>
  <c r="S18" i="56"/>
  <c r="J6" i="56"/>
  <c r="S39" i="56"/>
  <c r="U39" i="56"/>
  <c r="E52" i="56"/>
  <c r="K52" i="56"/>
  <c r="G52" i="56"/>
  <c r="U25" i="56"/>
  <c r="S25" i="56"/>
  <c r="F6" i="56"/>
  <c r="H57" i="56"/>
  <c r="P6" i="56"/>
  <c r="T6" i="56"/>
  <c r="S33" i="56"/>
  <c r="U33" i="56"/>
  <c r="U54" i="56"/>
  <c r="G14" i="66" l="1"/>
  <c r="I14" i="66"/>
  <c r="E27" i="66"/>
  <c r="I27" i="66"/>
  <c r="G27" i="66"/>
  <c r="G13" i="66"/>
  <c r="E13" i="66"/>
  <c r="I13" i="66"/>
  <c r="G19" i="66"/>
  <c r="I19" i="66"/>
  <c r="E19" i="66"/>
  <c r="C6" i="66"/>
  <c r="I23" i="66"/>
  <c r="E23" i="66"/>
  <c r="G23" i="66"/>
  <c r="U55" i="56"/>
  <c r="U19" i="56"/>
  <c r="Q27" i="56"/>
  <c r="E27" i="56"/>
  <c r="S27" i="56"/>
  <c r="Q13" i="56"/>
  <c r="U7" i="56"/>
  <c r="S50" i="56"/>
  <c r="U50" i="56"/>
  <c r="I27" i="56"/>
  <c r="O27" i="56"/>
  <c r="G27" i="56"/>
  <c r="M27" i="56"/>
  <c r="S23" i="56"/>
  <c r="U23" i="56"/>
  <c r="M13" i="56"/>
  <c r="O13" i="56"/>
  <c r="N57" i="56"/>
  <c r="P57" i="56"/>
  <c r="J57" i="56"/>
  <c r="F57" i="56"/>
  <c r="E13" i="56"/>
  <c r="D6" i="56"/>
  <c r="M6" i="56" s="1"/>
  <c r="K13" i="56"/>
  <c r="I13" i="56"/>
  <c r="G13" i="56"/>
  <c r="T57" i="56"/>
  <c r="S14" i="56"/>
  <c r="U14" i="56"/>
  <c r="S52" i="56"/>
  <c r="U52" i="56"/>
  <c r="C57" i="66" l="1"/>
  <c r="G6" i="66"/>
  <c r="G57" i="66" s="1"/>
  <c r="I6" i="66"/>
  <c r="I57" i="66" s="1"/>
  <c r="E6" i="66"/>
  <c r="E57" i="66" s="1"/>
  <c r="O6" i="56"/>
  <c r="S13" i="56"/>
  <c r="R6" i="56"/>
  <c r="U13" i="56"/>
  <c r="D57" i="56"/>
  <c r="M57" i="56" s="1"/>
  <c r="E6" i="56"/>
  <c r="I6" i="56"/>
  <c r="K6" i="56"/>
  <c r="G6" i="56"/>
  <c r="Q6" i="56"/>
  <c r="U27" i="56"/>
  <c r="K57" i="56" l="1"/>
  <c r="O57" i="56"/>
  <c r="R57" i="56"/>
  <c r="S6" i="56"/>
  <c r="U6" i="56"/>
  <c r="E57" i="56"/>
  <c r="I57" i="56"/>
  <c r="Q57" i="56"/>
  <c r="G57" i="56"/>
  <c r="S57" i="56" l="1"/>
  <c r="U57" i="56"/>
  <c r="N8" i="24" l="1"/>
  <c r="N7" i="24"/>
  <c r="T8" i="24"/>
  <c r="C50" i="30"/>
  <c r="P51" i="30"/>
  <c r="O51" i="30" s="1"/>
  <c r="N50" i="30"/>
  <c r="L50" i="30"/>
  <c r="J50" i="30"/>
  <c r="H50" i="30"/>
  <c r="F50" i="30"/>
  <c r="D50" i="30"/>
  <c r="P47" i="30"/>
  <c r="C49" i="24"/>
  <c r="T50" i="24"/>
  <c r="S50" i="24" s="1"/>
  <c r="N50" i="24"/>
  <c r="M50" i="24" s="1"/>
  <c r="R49" i="24"/>
  <c r="P49" i="24"/>
  <c r="L49" i="24"/>
  <c r="J49" i="24"/>
  <c r="H49" i="24"/>
  <c r="F49" i="24"/>
  <c r="D49" i="24"/>
  <c r="T46" i="24"/>
  <c r="Q46" i="24" s="1"/>
  <c r="N46" i="24"/>
  <c r="K46" i="24" s="1"/>
  <c r="E7" i="24" l="1"/>
  <c r="K7" i="24"/>
  <c r="I7" i="24"/>
  <c r="G46" i="24"/>
  <c r="M46" i="24"/>
  <c r="E46" i="24"/>
  <c r="G51" i="30"/>
  <c r="I51" i="30"/>
  <c r="E51" i="30"/>
  <c r="M51" i="30"/>
  <c r="Q47" i="30"/>
  <c r="I47" i="30"/>
  <c r="Q51" i="30"/>
  <c r="P50" i="30"/>
  <c r="O50" i="30" s="1"/>
  <c r="K51" i="30"/>
  <c r="E47" i="30"/>
  <c r="M47" i="30"/>
  <c r="G47" i="30"/>
  <c r="O47" i="30"/>
  <c r="K47" i="30"/>
  <c r="U50" i="24"/>
  <c r="N49" i="24"/>
  <c r="M49" i="24" s="1"/>
  <c r="O50" i="24"/>
  <c r="S46" i="24"/>
  <c r="T49" i="24"/>
  <c r="U49" i="24" s="1"/>
  <c r="G50" i="24"/>
  <c r="I50" i="24"/>
  <c r="K50" i="24"/>
  <c r="Q50" i="24"/>
  <c r="E50" i="24"/>
  <c r="I46" i="24"/>
  <c r="O46" i="24"/>
  <c r="U46" i="24"/>
  <c r="K50" i="30" l="1"/>
  <c r="Q50" i="30"/>
  <c r="I50" i="30"/>
  <c r="E50" i="30"/>
  <c r="M50" i="30"/>
  <c r="G50" i="30"/>
  <c r="O49" i="24"/>
  <c r="Q49" i="24"/>
  <c r="S49" i="24"/>
  <c r="K49" i="24"/>
  <c r="I49" i="24"/>
  <c r="G49" i="24"/>
  <c r="E49" i="24"/>
  <c r="R6" i="24" l="1"/>
  <c r="P6" i="24"/>
  <c r="L6" i="24"/>
  <c r="J6" i="24"/>
  <c r="H6" i="24"/>
  <c r="F6" i="24"/>
  <c r="D6" i="24"/>
  <c r="N7" i="30"/>
  <c r="L7" i="30"/>
  <c r="J7" i="30"/>
  <c r="H7" i="30"/>
  <c r="F7" i="30"/>
  <c r="D7" i="30"/>
  <c r="P12" i="30"/>
  <c r="E12" i="30" s="1"/>
  <c r="P11" i="30"/>
  <c r="P10" i="30"/>
  <c r="M10" i="30" s="1"/>
  <c r="P9" i="30"/>
  <c r="Y7" i="56" l="1"/>
  <c r="X7" i="56"/>
  <c r="W7" i="56"/>
  <c r="O7" i="24"/>
  <c r="G10" i="30"/>
  <c r="O10" i="30"/>
  <c r="C6" i="24"/>
  <c r="C23" i="30"/>
  <c r="C14" i="30"/>
  <c r="Q12" i="30"/>
  <c r="C7" i="30"/>
  <c r="M12" i="30"/>
  <c r="G12" i="30"/>
  <c r="O12" i="30"/>
  <c r="I12" i="30"/>
  <c r="K12" i="30"/>
  <c r="K10" i="30"/>
  <c r="Q10" i="30"/>
  <c r="I10" i="30"/>
  <c r="E10" i="30"/>
  <c r="T11" i="24"/>
  <c r="N11" i="24"/>
  <c r="K11" i="24" s="1"/>
  <c r="T10" i="24"/>
  <c r="T9" i="24"/>
  <c r="S9" i="24" s="1"/>
  <c r="N9" i="24"/>
  <c r="Z7" i="56" l="1"/>
  <c r="Z48" i="56"/>
  <c r="M9" i="24"/>
  <c r="N6" i="24"/>
  <c r="G11" i="24"/>
  <c r="Q11" i="24"/>
  <c r="Q9" i="24"/>
  <c r="U9" i="24"/>
  <c r="I9" i="24"/>
  <c r="G9" i="24"/>
  <c r="O9" i="24"/>
  <c r="O11" i="24"/>
  <c r="K9" i="24"/>
  <c r="U11" i="24"/>
  <c r="E11" i="24"/>
  <c r="M11" i="24"/>
  <c r="S11" i="24"/>
  <c r="I11" i="24"/>
  <c r="E9" i="24"/>
  <c r="R13" i="24" l="1"/>
  <c r="P13" i="24"/>
  <c r="D55" i="30"/>
  <c r="P56" i="30"/>
  <c r="O56" i="30" s="1"/>
  <c r="P37" i="30"/>
  <c r="M37" i="30" s="1"/>
  <c r="P22" i="30"/>
  <c r="G22" i="30" s="1"/>
  <c r="P21" i="30"/>
  <c r="E21" i="30" s="1"/>
  <c r="P20" i="30"/>
  <c r="I20" i="30" s="1"/>
  <c r="P8" i="30"/>
  <c r="D14" i="30"/>
  <c r="F14" i="30"/>
  <c r="H14" i="30"/>
  <c r="J14" i="30"/>
  <c r="L14" i="30"/>
  <c r="P15" i="30"/>
  <c r="P16" i="30"/>
  <c r="K16" i="30" s="1"/>
  <c r="P17" i="30"/>
  <c r="E17" i="30" s="1"/>
  <c r="P18" i="30"/>
  <c r="I18" i="30" s="1"/>
  <c r="D19" i="30"/>
  <c r="F19" i="30"/>
  <c r="H19" i="30"/>
  <c r="J19" i="30"/>
  <c r="L19" i="30"/>
  <c r="P24" i="30"/>
  <c r="O24" i="30" s="1"/>
  <c r="P25" i="30"/>
  <c r="G25" i="30" s="1"/>
  <c r="P26" i="30"/>
  <c r="I26" i="30" s="1"/>
  <c r="D23" i="30"/>
  <c r="F23" i="30"/>
  <c r="H23" i="30"/>
  <c r="J23" i="30"/>
  <c r="L23" i="30"/>
  <c r="P28" i="30"/>
  <c r="P38" i="30"/>
  <c r="K38" i="30" s="1"/>
  <c r="P39" i="30"/>
  <c r="E39" i="30" s="1"/>
  <c r="P40" i="30"/>
  <c r="E40" i="30" s="1"/>
  <c r="P42" i="30"/>
  <c r="I42" i="30" s="1"/>
  <c r="P45" i="30"/>
  <c r="M45" i="30" s="1"/>
  <c r="P46" i="30"/>
  <c r="E46" i="30" s="1"/>
  <c r="P48" i="30"/>
  <c r="P49" i="30"/>
  <c r="I49" i="30" s="1"/>
  <c r="P53" i="30"/>
  <c r="I53" i="30" s="1"/>
  <c r="P54" i="30"/>
  <c r="E54" i="30" s="1"/>
  <c r="D52" i="30"/>
  <c r="F52" i="30"/>
  <c r="H52" i="30"/>
  <c r="J52" i="30"/>
  <c r="L52" i="30"/>
  <c r="F55" i="30"/>
  <c r="H55" i="30"/>
  <c r="J55" i="30"/>
  <c r="L55" i="30"/>
  <c r="T7" i="24"/>
  <c r="D13" i="24"/>
  <c r="F13" i="24"/>
  <c r="H13" i="24"/>
  <c r="J13" i="24"/>
  <c r="L13" i="24"/>
  <c r="N14" i="24"/>
  <c r="G14" i="24" s="1"/>
  <c r="T14" i="24"/>
  <c r="N15" i="24"/>
  <c r="I15" i="24" s="1"/>
  <c r="T15" i="24"/>
  <c r="Q15" i="24" s="1"/>
  <c r="N16" i="24"/>
  <c r="T16" i="24"/>
  <c r="N17" i="24"/>
  <c r="I17" i="24" s="1"/>
  <c r="T17" i="24"/>
  <c r="S17" i="24" s="1"/>
  <c r="D18" i="24"/>
  <c r="F18" i="24"/>
  <c r="H18" i="24"/>
  <c r="J18" i="24"/>
  <c r="L18" i="24"/>
  <c r="P18" i="24"/>
  <c r="R18" i="24"/>
  <c r="N19" i="24"/>
  <c r="M19" i="24" s="1"/>
  <c r="T19" i="24"/>
  <c r="Q19" i="24" s="1"/>
  <c r="N20" i="24"/>
  <c r="M20" i="24" s="1"/>
  <c r="T20" i="24"/>
  <c r="Q20" i="24" s="1"/>
  <c r="N21" i="24"/>
  <c r="K21" i="24" s="1"/>
  <c r="T21" i="24"/>
  <c r="S21" i="24" s="1"/>
  <c r="N23" i="24"/>
  <c r="M23" i="24" s="1"/>
  <c r="T23" i="24"/>
  <c r="Q23" i="24" s="1"/>
  <c r="N24" i="24"/>
  <c r="E24" i="24" s="1"/>
  <c r="T24" i="24"/>
  <c r="N25" i="24"/>
  <c r="I25" i="24" s="1"/>
  <c r="T25" i="24"/>
  <c r="S25" i="24" s="1"/>
  <c r="D22" i="24"/>
  <c r="F22" i="24"/>
  <c r="H22" i="24"/>
  <c r="J22" i="24"/>
  <c r="L22" i="24"/>
  <c r="P22" i="24"/>
  <c r="R22" i="24"/>
  <c r="N27" i="24"/>
  <c r="T27" i="24"/>
  <c r="Q27" i="24" s="1"/>
  <c r="N28" i="24"/>
  <c r="K28" i="24" s="1"/>
  <c r="T28" i="24"/>
  <c r="N29" i="24"/>
  <c r="I29" i="24" s="1"/>
  <c r="T29" i="24"/>
  <c r="N30" i="24"/>
  <c r="I30" i="24" s="1"/>
  <c r="T30" i="24"/>
  <c r="Q30" i="24" s="1"/>
  <c r="N40" i="24"/>
  <c r="T40" i="24"/>
  <c r="N41" i="24"/>
  <c r="I41" i="24" s="1"/>
  <c r="T41" i="24"/>
  <c r="S41" i="24" s="1"/>
  <c r="N42" i="24"/>
  <c r="E42" i="24" s="1"/>
  <c r="T42" i="24"/>
  <c r="N43" i="24"/>
  <c r="I43" i="24" s="1"/>
  <c r="T43" i="24"/>
  <c r="Q43" i="24" s="1"/>
  <c r="N44" i="24"/>
  <c r="G44" i="24" s="1"/>
  <c r="T44" i="24"/>
  <c r="N45" i="24"/>
  <c r="E45" i="24" s="1"/>
  <c r="T45" i="24"/>
  <c r="S45" i="24" s="1"/>
  <c r="N47" i="24"/>
  <c r="E47" i="24" s="1"/>
  <c r="T47" i="24"/>
  <c r="Q47" i="24" s="1"/>
  <c r="N48" i="24"/>
  <c r="M48" i="24" s="1"/>
  <c r="T48" i="24"/>
  <c r="Q48" i="24" s="1"/>
  <c r="N52" i="24"/>
  <c r="K52" i="24" s="1"/>
  <c r="T52" i="24"/>
  <c r="Q52" i="24" s="1"/>
  <c r="N53" i="24"/>
  <c r="E53" i="24" s="1"/>
  <c r="T53" i="24"/>
  <c r="S53" i="24" s="1"/>
  <c r="D51" i="24"/>
  <c r="F51" i="24"/>
  <c r="H51" i="24"/>
  <c r="J51" i="24"/>
  <c r="L51" i="24"/>
  <c r="P51" i="24"/>
  <c r="R51" i="24"/>
  <c r="N55" i="24"/>
  <c r="T55" i="24"/>
  <c r="Q55" i="24" s="1"/>
  <c r="D54" i="24"/>
  <c r="F54" i="24"/>
  <c r="H54" i="24"/>
  <c r="J54" i="24"/>
  <c r="L54" i="24"/>
  <c r="P54" i="24"/>
  <c r="R54" i="24"/>
  <c r="P44" i="30"/>
  <c r="O44" i="30" s="1"/>
  <c r="P43" i="30"/>
  <c r="M43" i="30" s="1"/>
  <c r="N23" i="30"/>
  <c r="N14" i="30"/>
  <c r="N55" i="30"/>
  <c r="N52" i="30"/>
  <c r="C55" i="30"/>
  <c r="M16" i="30" l="1"/>
  <c r="O20" i="30"/>
  <c r="I28" i="30"/>
  <c r="P27" i="30"/>
  <c r="O21" i="30"/>
  <c r="K54" i="30"/>
  <c r="W23" i="56"/>
  <c r="Y19" i="56"/>
  <c r="Y55" i="56"/>
  <c r="X23" i="56"/>
  <c r="X19" i="56"/>
  <c r="W14" i="56"/>
  <c r="W55" i="56"/>
  <c r="Y14" i="56"/>
  <c r="W52" i="56"/>
  <c r="X14" i="56"/>
  <c r="I8" i="30"/>
  <c r="G8" i="30"/>
  <c r="Q8" i="30"/>
  <c r="W19" i="56"/>
  <c r="Y52" i="56"/>
  <c r="Y23" i="56"/>
  <c r="X55" i="56"/>
  <c r="X52" i="56"/>
  <c r="S40" i="24"/>
  <c r="T26" i="24"/>
  <c r="I40" i="24"/>
  <c r="N26" i="24"/>
  <c r="T6" i="24"/>
  <c r="S6" i="24" s="1"/>
  <c r="S7" i="24"/>
  <c r="U7" i="24"/>
  <c r="M29" i="24"/>
  <c r="K17" i="24"/>
  <c r="E17" i="24"/>
  <c r="I48" i="30"/>
  <c r="G48" i="30"/>
  <c r="Q45" i="30"/>
  <c r="K40" i="30"/>
  <c r="K21" i="30"/>
  <c r="O25" i="30"/>
  <c r="I21" i="30"/>
  <c r="G21" i="30"/>
  <c r="Q54" i="30"/>
  <c r="M17" i="24"/>
  <c r="G17" i="24"/>
  <c r="S23" i="24"/>
  <c r="G27" i="24"/>
  <c r="G42" i="30"/>
  <c r="E43" i="24"/>
  <c r="G20" i="24"/>
  <c r="I20" i="24"/>
  <c r="K20" i="24"/>
  <c r="E20" i="24"/>
  <c r="M15" i="24"/>
  <c r="K15" i="24"/>
  <c r="S30" i="24"/>
  <c r="T18" i="24"/>
  <c r="Q18" i="24" s="1"/>
  <c r="I16" i="30"/>
  <c r="G16" i="30"/>
  <c r="O16" i="30"/>
  <c r="E16" i="30"/>
  <c r="K17" i="30"/>
  <c r="P7" i="30"/>
  <c r="O54" i="30"/>
  <c r="O43" i="30"/>
  <c r="E37" i="30"/>
  <c r="K45" i="30"/>
  <c r="G38" i="30"/>
  <c r="Q40" i="30"/>
  <c r="E45" i="30"/>
  <c r="D13" i="30"/>
  <c r="I45" i="30"/>
  <c r="M39" i="30"/>
  <c r="I43" i="30"/>
  <c r="G37" i="30"/>
  <c r="G20" i="30"/>
  <c r="O45" i="30"/>
  <c r="G45" i="30"/>
  <c r="K18" i="30"/>
  <c r="G43" i="30"/>
  <c r="Q18" i="30"/>
  <c r="O42" i="30"/>
  <c r="K26" i="30"/>
  <c r="I54" i="30"/>
  <c r="I37" i="30"/>
  <c r="K42" i="30"/>
  <c r="M42" i="30"/>
  <c r="M38" i="30"/>
  <c r="O26" i="30"/>
  <c r="G49" i="30"/>
  <c r="K37" i="30"/>
  <c r="G54" i="30"/>
  <c r="O40" i="30"/>
  <c r="O37" i="30"/>
  <c r="K43" i="30"/>
  <c r="E49" i="30"/>
  <c r="E42" i="30"/>
  <c r="E38" i="30"/>
  <c r="K49" i="30"/>
  <c r="M26" i="30"/>
  <c r="O49" i="30"/>
  <c r="E25" i="30"/>
  <c r="O38" i="30"/>
  <c r="I38" i="30"/>
  <c r="E26" i="30"/>
  <c r="G26" i="30"/>
  <c r="M49" i="30"/>
  <c r="M54" i="30"/>
  <c r="Q42" i="30"/>
  <c r="E48" i="30"/>
  <c r="Q53" i="30"/>
  <c r="M20" i="30"/>
  <c r="I17" i="30"/>
  <c r="I40" i="30"/>
  <c r="M25" i="30"/>
  <c r="E43" i="30"/>
  <c r="M53" i="30"/>
  <c r="K20" i="30"/>
  <c r="G17" i="30"/>
  <c r="G40" i="30"/>
  <c r="K48" i="30"/>
  <c r="O53" i="30"/>
  <c r="E20" i="30"/>
  <c r="M48" i="30"/>
  <c r="Q48" i="30"/>
  <c r="P14" i="30"/>
  <c r="M14" i="30" s="1"/>
  <c r="M21" i="30"/>
  <c r="E53" i="30"/>
  <c r="G53" i="30"/>
  <c r="K53" i="30"/>
  <c r="O17" i="30"/>
  <c r="O48" i="30"/>
  <c r="M17" i="30"/>
  <c r="M40" i="30"/>
  <c r="Q15" i="30"/>
  <c r="Q46" i="30"/>
  <c r="J13" i="30"/>
  <c r="K48" i="24"/>
  <c r="Q45" i="24"/>
  <c r="I28" i="24"/>
  <c r="G15" i="24"/>
  <c r="K29" i="24"/>
  <c r="S52" i="24"/>
  <c r="S48" i="24"/>
  <c r="K30" i="24"/>
  <c r="R12" i="24"/>
  <c r="G24" i="24"/>
  <c r="Q21" i="24"/>
  <c r="S27" i="24"/>
  <c r="E44" i="24"/>
  <c r="E27" i="24"/>
  <c r="M24" i="24"/>
  <c r="E15" i="24"/>
  <c r="S15" i="24"/>
  <c r="G29" i="24"/>
  <c r="K40" i="24"/>
  <c r="E52" i="24"/>
  <c r="E48" i="24"/>
  <c r="S20" i="24"/>
  <c r="J12" i="24"/>
  <c r="Q17" i="24"/>
  <c r="F12" i="24"/>
  <c r="U21" i="24"/>
  <c r="O29" i="24"/>
  <c r="M40" i="24"/>
  <c r="M45" i="24"/>
  <c r="M52" i="24"/>
  <c r="L12" i="24"/>
  <c r="D12" i="24"/>
  <c r="H12" i="24"/>
  <c r="H5" i="24" s="1"/>
  <c r="O17" i="24"/>
  <c r="Q37" i="30"/>
  <c r="Q21" i="30"/>
  <c r="O30" i="24"/>
  <c r="C52" i="30"/>
  <c r="O52" i="24"/>
  <c r="U23" i="24"/>
  <c r="Q28" i="30"/>
  <c r="O25" i="24"/>
  <c r="U44" i="24"/>
  <c r="O40" i="24"/>
  <c r="O15" i="24"/>
  <c r="U14" i="24"/>
  <c r="Q17" i="30"/>
  <c r="E22" i="30"/>
  <c r="K42" i="24"/>
  <c r="M27" i="24"/>
  <c r="S55" i="24"/>
  <c r="Q41" i="24"/>
  <c r="M30" i="24"/>
  <c r="E40" i="24"/>
  <c r="I44" i="24"/>
  <c r="I45" i="24"/>
  <c r="I48" i="24"/>
  <c r="I52" i="24"/>
  <c r="H13" i="30"/>
  <c r="T54" i="24"/>
  <c r="Q54" i="24" s="1"/>
  <c r="Q38" i="30"/>
  <c r="G39" i="30"/>
  <c r="I27" i="24"/>
  <c r="K27" i="24"/>
  <c r="G40" i="24"/>
  <c r="G48" i="24"/>
  <c r="G52" i="24"/>
  <c r="E29" i="24"/>
  <c r="Q16" i="30"/>
  <c r="U55" i="24"/>
  <c r="L13" i="30"/>
  <c r="E44" i="30"/>
  <c r="K44" i="30"/>
  <c r="U24" i="24"/>
  <c r="E24" i="30"/>
  <c r="K24" i="30"/>
  <c r="Q24" i="30"/>
  <c r="M24" i="30"/>
  <c r="Q25" i="30"/>
  <c r="I24" i="30"/>
  <c r="M53" i="24"/>
  <c r="G53" i="24"/>
  <c r="K53" i="24"/>
  <c r="I53" i="24"/>
  <c r="M47" i="24"/>
  <c r="K47" i="24"/>
  <c r="I47" i="24"/>
  <c r="G47" i="24"/>
  <c r="Q22" i="30"/>
  <c r="P52" i="30"/>
  <c r="I46" i="30"/>
  <c r="K46" i="30"/>
  <c r="O46" i="30"/>
  <c r="G15" i="30"/>
  <c r="E15" i="30"/>
  <c r="I15" i="30"/>
  <c r="F13" i="30"/>
  <c r="F6" i="30" s="1"/>
  <c r="I22" i="30"/>
  <c r="O22" i="30"/>
  <c r="K22" i="30"/>
  <c r="P19" i="30"/>
  <c r="O19" i="30" s="1"/>
  <c r="E56" i="30"/>
  <c r="I56" i="30"/>
  <c r="M56" i="30"/>
  <c r="G56" i="30"/>
  <c r="P55" i="30"/>
  <c r="Q56" i="30"/>
  <c r="G24" i="30"/>
  <c r="O39" i="30"/>
  <c r="M46" i="30"/>
  <c r="M15" i="30"/>
  <c r="S44" i="24"/>
  <c r="Q44" i="24"/>
  <c r="Q42" i="24"/>
  <c r="S42" i="24"/>
  <c r="Q39" i="30"/>
  <c r="E18" i="30"/>
  <c r="M18" i="30"/>
  <c r="G18" i="30"/>
  <c r="O18" i="30"/>
  <c r="O16" i="24"/>
  <c r="G16" i="24"/>
  <c r="Q44" i="30"/>
  <c r="O28" i="30"/>
  <c r="E28" i="30"/>
  <c r="M28" i="30"/>
  <c r="G28" i="30"/>
  <c r="I44" i="30"/>
  <c r="G55" i="24"/>
  <c r="M55" i="24"/>
  <c r="E55" i="24"/>
  <c r="K55" i="24"/>
  <c r="N54" i="24"/>
  <c r="I54" i="24" s="1"/>
  <c r="G43" i="24"/>
  <c r="M43" i="24"/>
  <c r="K43" i="24"/>
  <c r="G28" i="24"/>
  <c r="E28" i="24"/>
  <c r="Q24" i="24"/>
  <c r="S24" i="24"/>
  <c r="I39" i="30"/>
  <c r="K39" i="30"/>
  <c r="U41" i="24"/>
  <c r="O53" i="24"/>
  <c r="U47" i="24"/>
  <c r="G44" i="30"/>
  <c r="P23" i="30"/>
  <c r="G23" i="30" s="1"/>
  <c r="M22" i="30"/>
  <c r="K28" i="30"/>
  <c r="N13" i="30"/>
  <c r="G46" i="30"/>
  <c r="K15" i="30"/>
  <c r="M44" i="30"/>
  <c r="O15" i="30"/>
  <c r="K56" i="30"/>
  <c r="I55" i="24"/>
  <c r="M28" i="24"/>
  <c r="N51" i="24"/>
  <c r="K51" i="24" s="1"/>
  <c r="Q14" i="24"/>
  <c r="S14" i="24"/>
  <c r="I25" i="30"/>
  <c r="K25" i="30"/>
  <c r="G45" i="24"/>
  <c r="K45" i="24"/>
  <c r="K44" i="24"/>
  <c r="M44" i="24"/>
  <c r="G42" i="24"/>
  <c r="I42" i="24"/>
  <c r="M42" i="24"/>
  <c r="I24" i="24"/>
  <c r="K24" i="24"/>
  <c r="O28" i="24"/>
  <c r="Q43" i="30"/>
  <c r="E30" i="24"/>
  <c r="G30" i="24"/>
  <c r="Q28" i="24"/>
  <c r="S28" i="24"/>
  <c r="U20" i="24"/>
  <c r="U48" i="24"/>
  <c r="Q20" i="30"/>
  <c r="U19" i="24"/>
  <c r="Q49" i="30"/>
  <c r="O43" i="24"/>
  <c r="O55" i="24"/>
  <c r="Q26" i="30"/>
  <c r="C54" i="24"/>
  <c r="O48" i="24"/>
  <c r="U29" i="24"/>
  <c r="O20" i="24"/>
  <c r="U16" i="24"/>
  <c r="M41" i="24"/>
  <c r="G41" i="24"/>
  <c r="E41" i="24"/>
  <c r="K41" i="24"/>
  <c r="O27" i="24"/>
  <c r="M25" i="24"/>
  <c r="E25" i="24"/>
  <c r="K25" i="24"/>
  <c r="G25" i="24"/>
  <c r="E23" i="24"/>
  <c r="G23" i="24"/>
  <c r="N22" i="24"/>
  <c r="I23" i="24"/>
  <c r="K23" i="24"/>
  <c r="I21" i="24"/>
  <c r="M21" i="24"/>
  <c r="G21" i="24"/>
  <c r="E21" i="24"/>
  <c r="O21" i="24"/>
  <c r="E19" i="24"/>
  <c r="N18" i="24"/>
  <c r="G19" i="24"/>
  <c r="I19" i="24"/>
  <c r="K19" i="24"/>
  <c r="K16" i="24"/>
  <c r="M16" i="24"/>
  <c r="E16" i="24"/>
  <c r="I16" i="24"/>
  <c r="N13" i="24"/>
  <c r="M13" i="24" s="1"/>
  <c r="K14" i="24"/>
  <c r="E14" i="24"/>
  <c r="M14" i="24"/>
  <c r="I14" i="24"/>
  <c r="T13" i="24"/>
  <c r="S13" i="24" s="1"/>
  <c r="P12" i="24"/>
  <c r="U53" i="24"/>
  <c r="Q53" i="24"/>
  <c r="T51" i="24"/>
  <c r="S47" i="24"/>
  <c r="S43" i="24"/>
  <c r="Q40" i="24"/>
  <c r="Q29" i="24"/>
  <c r="S29" i="24"/>
  <c r="Q26" i="24"/>
  <c r="U28" i="24"/>
  <c r="U27" i="24"/>
  <c r="Q25" i="24"/>
  <c r="T22" i="24"/>
  <c r="S19" i="24"/>
  <c r="Q16" i="24"/>
  <c r="S16" i="24"/>
  <c r="S18" i="24" l="1"/>
  <c r="Z19" i="56"/>
  <c r="Z14" i="56"/>
  <c r="Y13" i="56"/>
  <c r="Z55" i="56"/>
  <c r="O55" i="30"/>
  <c r="X13" i="56"/>
  <c r="W13" i="56"/>
  <c r="Z52" i="56"/>
  <c r="N6" i="30"/>
  <c r="N57" i="30" s="1"/>
  <c r="H6" i="30"/>
  <c r="H57" i="30" s="1"/>
  <c r="Z23" i="56"/>
  <c r="J6" i="30"/>
  <c r="L6" i="30"/>
  <c r="D6" i="30"/>
  <c r="D57" i="30" s="1"/>
  <c r="L5" i="24"/>
  <c r="L56" i="24" s="1"/>
  <c r="J5" i="24"/>
  <c r="J56" i="24" s="1"/>
  <c r="H56" i="24"/>
  <c r="F5" i="24"/>
  <c r="F56" i="24" s="1"/>
  <c r="D5" i="24"/>
  <c r="D56" i="24" s="1"/>
  <c r="R5" i="24"/>
  <c r="R56" i="24" s="1"/>
  <c r="P5" i="24"/>
  <c r="P56" i="24" s="1"/>
  <c r="K26" i="24"/>
  <c r="I55" i="30"/>
  <c r="O14" i="30"/>
  <c r="E55" i="30"/>
  <c r="I14" i="30"/>
  <c r="E14" i="30"/>
  <c r="K14" i="30"/>
  <c r="G14" i="30"/>
  <c r="P13" i="30"/>
  <c r="K13" i="30" s="1"/>
  <c r="U17" i="24"/>
  <c r="Q6" i="24"/>
  <c r="M51" i="24"/>
  <c r="E51" i="24"/>
  <c r="O23" i="24"/>
  <c r="U30" i="24"/>
  <c r="C51" i="24"/>
  <c r="O51" i="24" s="1"/>
  <c r="U52" i="24"/>
  <c r="O44" i="24"/>
  <c r="U40" i="24"/>
  <c r="U25" i="24"/>
  <c r="C13" i="24"/>
  <c r="U13" i="24" s="1"/>
  <c r="Q23" i="30"/>
  <c r="O14" i="24"/>
  <c r="U15" i="24"/>
  <c r="O47" i="24"/>
  <c r="O19" i="24"/>
  <c r="S54" i="24"/>
  <c r="C18" i="24"/>
  <c r="O42" i="24"/>
  <c r="U42" i="24"/>
  <c r="E52" i="30"/>
  <c r="G52" i="30"/>
  <c r="I52" i="30"/>
  <c r="M52" i="30"/>
  <c r="K52" i="30"/>
  <c r="G54" i="24"/>
  <c r="M54" i="24"/>
  <c r="O52" i="30"/>
  <c r="I51" i="24"/>
  <c r="O24" i="24"/>
  <c r="C22" i="24"/>
  <c r="T12" i="24"/>
  <c r="S12" i="24" s="1"/>
  <c r="E54" i="24"/>
  <c r="M55" i="30"/>
  <c r="G55" i="30"/>
  <c r="K55" i="30"/>
  <c r="U43" i="24"/>
  <c r="Q13" i="24"/>
  <c r="O41" i="24"/>
  <c r="G51" i="24"/>
  <c r="K54" i="24"/>
  <c r="Q52" i="30"/>
  <c r="C19" i="30"/>
  <c r="Q19" i="30" s="1"/>
  <c r="E23" i="30"/>
  <c r="M23" i="30"/>
  <c r="I23" i="30"/>
  <c r="O23" i="30"/>
  <c r="K23" i="30"/>
  <c r="E7" i="30"/>
  <c r="I7" i="30"/>
  <c r="G7" i="30"/>
  <c r="M7" i="30"/>
  <c r="O7" i="30"/>
  <c r="Q55" i="30"/>
  <c r="E19" i="30"/>
  <c r="I19" i="30"/>
  <c r="G19" i="30"/>
  <c r="K19" i="30"/>
  <c r="M19" i="30"/>
  <c r="K7" i="30"/>
  <c r="O45" i="24"/>
  <c r="U45" i="24"/>
  <c r="O54" i="24"/>
  <c r="U54" i="24"/>
  <c r="K22" i="24"/>
  <c r="I22" i="24"/>
  <c r="E22" i="24"/>
  <c r="G22" i="24"/>
  <c r="M22" i="24"/>
  <c r="G18" i="24"/>
  <c r="K18" i="24"/>
  <c r="I18" i="24"/>
  <c r="M18" i="24"/>
  <c r="E18" i="24"/>
  <c r="E13" i="24"/>
  <c r="K13" i="24"/>
  <c r="N12" i="24"/>
  <c r="G13" i="24"/>
  <c r="I13" i="24"/>
  <c r="I6" i="24"/>
  <c r="M6" i="24"/>
  <c r="E6" i="24"/>
  <c r="G6" i="24"/>
  <c r="K6" i="24"/>
  <c r="S51" i="24"/>
  <c r="Q51" i="24"/>
  <c r="S26" i="24"/>
  <c r="Q22" i="24"/>
  <c r="S22" i="24"/>
  <c r="L57" i="30" l="1"/>
  <c r="X6" i="56"/>
  <c r="X57" i="56" s="1"/>
  <c r="Z13" i="56"/>
  <c r="P6" i="30"/>
  <c r="P57" i="30" s="1"/>
  <c r="Y6" i="56"/>
  <c r="Y57" i="56" s="1"/>
  <c r="W6" i="56"/>
  <c r="N5" i="24"/>
  <c r="T5" i="24"/>
  <c r="J57" i="30"/>
  <c r="U26" i="24"/>
  <c r="F57" i="30"/>
  <c r="O13" i="30"/>
  <c r="M13" i="30"/>
  <c r="E13" i="30"/>
  <c r="I13" i="30"/>
  <c r="G13" i="30"/>
  <c r="M26" i="24"/>
  <c r="U51" i="24"/>
  <c r="O13" i="24"/>
  <c r="C12" i="24"/>
  <c r="O12" i="24" s="1"/>
  <c r="O18" i="24"/>
  <c r="U18" i="24"/>
  <c r="C13" i="30"/>
  <c r="Q14" i="30"/>
  <c r="G26" i="24"/>
  <c r="I26" i="24"/>
  <c r="U22" i="24"/>
  <c r="O22" i="24"/>
  <c r="E26" i="24"/>
  <c r="I27" i="30"/>
  <c r="O27" i="30"/>
  <c r="M27" i="30"/>
  <c r="K27" i="30"/>
  <c r="E27" i="30"/>
  <c r="Q27" i="30"/>
  <c r="Q12" i="24"/>
  <c r="G27" i="30"/>
  <c r="E12" i="24"/>
  <c r="M12" i="24"/>
  <c r="I12" i="24"/>
  <c r="K12" i="24"/>
  <c r="G12" i="24"/>
  <c r="W57" i="56" l="1"/>
  <c r="Z6" i="56"/>
  <c r="Z57" i="56" s="1"/>
  <c r="C5" i="24"/>
  <c r="Q13" i="30"/>
  <c r="C6" i="30"/>
  <c r="K5" i="24"/>
  <c r="N56" i="24"/>
  <c r="S5" i="24"/>
  <c r="T56" i="24"/>
  <c r="O26" i="24"/>
  <c r="Q5" i="24"/>
  <c r="U12" i="24"/>
  <c r="I6" i="30"/>
  <c r="I57" i="30" s="1"/>
  <c r="M6" i="30"/>
  <c r="M57" i="30" s="1"/>
  <c r="E6" i="30"/>
  <c r="E57" i="30" s="1"/>
  <c r="O6" i="30"/>
  <c r="O57" i="30" s="1"/>
  <c r="K6" i="30"/>
  <c r="K57" i="30" s="1"/>
  <c r="G6" i="30"/>
  <c r="G57" i="30" s="1"/>
  <c r="E5" i="24"/>
  <c r="M5" i="24"/>
  <c r="G5" i="24"/>
  <c r="I5" i="24"/>
  <c r="Q56" i="24" l="1"/>
  <c r="S56" i="24"/>
  <c r="M56" i="24"/>
  <c r="K56" i="24"/>
  <c r="G56" i="24"/>
  <c r="I56" i="24"/>
  <c r="E56" i="24"/>
  <c r="O5" i="24" l="1"/>
  <c r="C56" i="24"/>
  <c r="U5" i="24"/>
  <c r="O6" i="24"/>
  <c r="U6" i="24"/>
  <c r="Q7" i="30"/>
  <c r="Q6" i="30" l="1"/>
  <c r="Q57" i="30" s="1"/>
  <c r="C57" i="30"/>
  <c r="U56" i="24"/>
  <c r="O56" i="24"/>
</calcChain>
</file>

<file path=xl/sharedStrings.xml><?xml version="1.0" encoding="utf-8"?>
<sst xmlns="http://schemas.openxmlformats.org/spreadsheetml/2006/main" count="1003" uniqueCount="735">
  <si>
    <t>เทคโนโลยีการผลิตพืช</t>
  </si>
  <si>
    <t>เทคโนโลยีการผลิตสัตว์</t>
  </si>
  <si>
    <t>เทคโนโลยีอาหาร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</si>
  <si>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</si>
  <si>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</si>
  <si>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</si>
  <si>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</si>
  <si>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</si>
  <si>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</si>
  <si>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</si>
  <si>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</si>
  <si>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</si>
  <si>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</si>
  <si>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</si>
  <si>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</si>
  <si>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อนามัยสิ่งแวดล้อม</t>
  </si>
  <si>
    <t>อาชีวอนามัยและความปลอดภัย</t>
  </si>
  <si>
    <t>เทคโนโลยีสารสนเทศ</t>
  </si>
  <si>
    <t>เทคโนโลยีการจัดการ</t>
  </si>
  <si>
    <t xml:space="preserve"> - การจัดการตลาด</t>
  </si>
  <si>
    <t xml:space="preserve"> - การจัดการโลจิสติกส์</t>
  </si>
  <si>
    <t>ภาพรวมมหาวิทยาลัย</t>
  </si>
  <si>
    <t>วิทยาศาสตร์การกีฬา</t>
  </si>
  <si>
    <t>ที่ได้งานทำและ
ศึกษาต่อ
(B)</t>
  </si>
  <si>
    <t>ยังไม่ได้ทำงาน / อยู่ระหว่างรองาน
(D)</t>
  </si>
  <si>
    <t>จำนวน
(M)</t>
  </si>
  <si>
    <t>ร้อยละ
(M/N*100)</t>
  </si>
  <si>
    <t>จำนวน
(A)</t>
  </si>
  <si>
    <t>ร้อยละ
(A/M*100)</t>
  </si>
  <si>
    <t>จำนวน
(B)</t>
  </si>
  <si>
    <t>ร้อยละ
(B/M*100)</t>
  </si>
  <si>
    <t>จำนวน
( C )</t>
  </si>
  <si>
    <t>ร้อยละ
(C/M*100)</t>
  </si>
  <si>
    <t>จำนวน
(D)</t>
  </si>
  <si>
    <t>ร้อยละ
(D/M*100)</t>
  </si>
  <si>
    <t>สูตรการคำนวณ</t>
  </si>
  <si>
    <t>ร้อยละของบัณฑิตระดับปริญญาตรีที่ได้งานทำและประกอบอาชีพอิสระ ภายใน 1 ปี</t>
  </si>
  <si>
    <t>=</t>
  </si>
  <si>
    <t>จำนวนบัณฑิตระดับ ป.ตรี ที่ไม่มีงานทำประจำก่อนเข้าศึกษาและได้งานทำและประกอบอาชีพอิสระหลังสำเร็จการศึกษา X 100</t>
  </si>
  <si>
    <t>จำนวนบัณฑิตระดับ ป.ตรี ที่ไม่มีงานทำประจำก่อนเข้าศึกษา - จำนวณบัณฑิตระดับ ป.ตรี ที่ศึกษาต่อระดับบัณฑิตศึกษา และลาอุปสมบทและเกณฑ์ทหาร</t>
  </si>
  <si>
    <t>เงินเดือน
เฉลี่ย</t>
  </si>
  <si>
    <t>บัณฑิตตอบ
แบบสำรวจ
(M)</t>
  </si>
  <si>
    <t>ที่ได้งานทำ
(A)</t>
  </si>
  <si>
    <t>ศึกษาต่อ
( C )</t>
  </si>
  <si>
    <t>แพทยศาสตร์</t>
  </si>
  <si>
    <t>วิศวกรรมเกษตรและอาหาร</t>
  </si>
  <si>
    <t xml:space="preserve">รวมสำนักวิชาพยาบาลศาสตร์ </t>
  </si>
  <si>
    <t>พยาบาลศาสตรบัณฑิต</t>
  </si>
  <si>
    <t>วิศวกรรมอิเล็กทรอนิกส์</t>
  </si>
  <si>
    <t>ประเภทงานที่ทำ</t>
  </si>
  <si>
    <t>รับราชการ/ลูกจ้าง/เจ้าหน้าที่หน่วยงานของรัฐ</t>
  </si>
  <si>
    <t>พนักงาน/ลูกจ้างรัฐวิสาหกิจ</t>
  </si>
  <si>
    <t>พนักงานบริษัท/องค์กรธุรกิจเอกชน</t>
  </si>
  <si>
    <t>สาขาวิชา/ หลักสูตร / สำนักวิชา</t>
  </si>
  <si>
    <t>การได้งานตรงหลักสูตร</t>
  </si>
  <si>
    <t>ประกอบอาชีพอิสระ</t>
  </si>
  <si>
    <t>พนักงานองค์กรต่างประเทศ/
ระหว่างประเทศ</t>
  </si>
  <si>
    <t>ตรงหลักสูตร</t>
  </si>
  <si>
    <t>ไม่ตรงหลักสูตร</t>
  </si>
  <si>
    <t>รวมบัณฑิตที่ระบุการได้งานตรงหลักสูตร</t>
  </si>
  <si>
    <t>จำนวน</t>
  </si>
  <si>
    <t>ร้อยละ</t>
  </si>
  <si>
    <r>
      <t>หมายเหตุ</t>
    </r>
    <r>
      <rPr>
        <sz val="15"/>
        <rFont val="TH SarabunPSK"/>
        <family val="2"/>
      </rPr>
      <t xml:space="preserve">: ไม่นับบัณฑิตที่มีงานทำก่อนเข้าศึกษาหรือมีกิจการของตนเองที่มีรายได้ประจำอยู่แล้ว การเกณฑ์ทหาร อุปสมบท และผู้ที่ศึกษาต่อในระดับบัณฑิตศึกษา </t>
    </r>
  </si>
  <si>
    <r>
      <rPr>
        <b/>
        <sz val="15"/>
        <rFont val="TH SarabunPSK"/>
        <family val="2"/>
      </rPr>
      <t xml:space="preserve">ผู้ให้ข้อมูล </t>
    </r>
    <r>
      <rPr>
        <sz val="15"/>
        <rFont val="TH SarabunPSK"/>
        <family val="2"/>
      </rPr>
      <t xml:space="preserve">:  งานวิจัยสถาบันและสารสนเทศ ส่วนแผนงาน </t>
    </r>
  </si>
  <si>
    <t>(.................................................................)</t>
  </si>
  <si>
    <t>ตำแหน่ง.......................................................................</t>
  </si>
  <si>
    <t>ระยะเวลาที่ได้งานทำ</t>
  </si>
  <si>
    <t>1-2 เดือน</t>
  </si>
  <si>
    <t>3-6 เดือน</t>
  </si>
  <si>
    <t>7-9 เดือน</t>
  </si>
  <si>
    <t>10-12 เดือน</t>
  </si>
  <si>
    <t>มากกว่า 1 ปี</t>
  </si>
  <si>
    <t>รวมบัณฑิตที่ระบุระยะเวลาที่ได้งานทำ</t>
  </si>
  <si>
    <t>รวมบัณฑิตที่ระบุประเภทงานที่ทำ</t>
  </si>
  <si>
    <t>เฉลี่ย</t>
  </si>
  <si>
    <t>&gt; 1 ปี
(1.5)</t>
  </si>
  <si>
    <t>1-6 
เดือน
(0.5)</t>
  </si>
  <si>
    <t>7-12 
เดือน
(1)</t>
  </si>
  <si>
    <t>คณิตศาสตร์</t>
  </si>
  <si>
    <t>สำนักวิชาวิทยาศาสตร์</t>
  </si>
  <si>
    <t>สำนักวิชาวิศวกรรมศาสตร์</t>
  </si>
  <si>
    <t>สำนักวิชาเทคโนโลยีการเกษตร</t>
  </si>
  <si>
    <t>สำนักวิชาเทคโนโลยีสังคม</t>
  </si>
  <si>
    <t xml:space="preserve">สำนักวิชาแพทยศาสตร์ </t>
  </si>
  <si>
    <t xml:space="preserve">สำนักวิชาพยาบาลศาสตร์ </t>
  </si>
  <si>
    <t xml:space="preserve"> - การจัดการธุรกิจใหม่ฯ</t>
  </si>
  <si>
    <t>สำนักวิชาสาธารณสุขศาสตร์</t>
  </si>
  <si>
    <t>เคมี</t>
  </si>
  <si>
    <t xml:space="preserve">ชีววิทยา </t>
  </si>
  <si>
    <t>ฟิสิกส์</t>
  </si>
  <si>
    <t>วิศวกรรมออกแบบผลิตภัณฑ์</t>
  </si>
  <si>
    <t>ชีววิทยา</t>
  </si>
  <si>
    <t>วิศวกรรมขนส่งและโลจิสติกส์</t>
  </si>
  <si>
    <t>เกณฑ์ทหาร
(E)</t>
  </si>
  <si>
    <t>อุปสมบท
(F)</t>
  </si>
  <si>
    <t>จำนวน
(E)</t>
  </si>
  <si>
    <t>ร้อยละ
(E/M*100)</t>
  </si>
  <si>
    <t>จำนวน
(F)</t>
  </si>
  <si>
    <t>ร้อยละ
(F/M*100)</t>
  </si>
  <si>
    <t>เน้นภาษาอังกฤษให้มากขึ้น</t>
  </si>
  <si>
    <t>เน้นปฏิบัติมากขึ้น</t>
  </si>
  <si>
    <t>เน้นปฏิบัติให้มากขึ้น</t>
  </si>
  <si>
    <t>เน้นการฝึกปฏิบัติงานจริง</t>
  </si>
  <si>
    <t>เน้นภาษา</t>
  </si>
  <si>
    <t xml:space="preserve"> - สารสนเทศศึกษา</t>
  </si>
  <si>
    <t xml:space="preserve"> - ระบบสารสนเทศเพื่อการจัดการ</t>
  </si>
  <si>
    <t xml:space="preserve"> - นิเทศศาสตร์</t>
  </si>
  <si>
    <t xml:space="preserve"> - ซอฟต์แวร์วิสาหกิจ</t>
  </si>
  <si>
    <t>1. หลักสูตร เทคโนโลยีธรณี</t>
  </si>
  <si>
    <t>3. หลักสูตร วิศวกรรมเกษตรและอาหาร</t>
  </si>
  <si>
    <t>4. หลักสูตร วิศวกรรมขนส่งและโลจิสติกส์</t>
  </si>
  <si>
    <t>5. หลักสูตร วิศวกรรมคอมพิวเตอร์</t>
  </si>
  <si>
    <t>6. หลักสูตร วิศวกรรมเคมี</t>
  </si>
  <si>
    <t>7. หลักสูตร วิศวกรรมเครื่องกล</t>
  </si>
  <si>
    <t>บัณฑิต  รุ่นปีการศึกษา 2560</t>
  </si>
  <si>
    <t>จำนวน
บัณฑิต
ปีการศึกษา
2560
(N)</t>
  </si>
  <si>
    <t>สำนักวิชา/หลักสูตร</t>
  </si>
  <si>
    <t>วิศวกรรมการผลิต</t>
  </si>
  <si>
    <t>วิศวกรรมเครื่องมือ</t>
  </si>
  <si>
    <t>วิศวกรรมธรณี</t>
  </si>
  <si>
    <t>วิศวกรรมเมคคาทรอนิกส์</t>
  </si>
  <si>
    <t>วิศวกรรมยานยนต์</t>
  </si>
  <si>
    <t>วิศวกรรมอากาศยาน</t>
  </si>
  <si>
    <r>
      <rPr>
        <b/>
        <sz val="15"/>
        <rFont val="TH SarabunPSK"/>
        <family val="2"/>
      </rPr>
      <t xml:space="preserve">ข้อมูล ณ วันที่ </t>
    </r>
    <r>
      <rPr>
        <sz val="15"/>
        <rFont val="TH SarabunPSK"/>
        <family val="2"/>
      </rPr>
      <t>:  30 มิถุนายน 2562</t>
    </r>
  </si>
  <si>
    <r>
      <rPr>
        <b/>
        <sz val="15"/>
        <rFont val="TH SarabunPSK"/>
        <family val="2"/>
      </rPr>
      <t xml:space="preserve">แหล่งที่มา </t>
    </r>
    <r>
      <rPr>
        <sz val="15"/>
        <rFont val="TH SarabunPSK"/>
        <family val="2"/>
      </rPr>
      <t xml:space="preserve">:  ผลการสำรวจข้อมูลภาวะการมีงานทำของผู้สำเร็จการศึกษา รุ่นปีการศึกษา 2560 ผ่านระบบออนไลน์ แบบสำรวจในช่วงพิธีพระราชทานปริญญาบัตร </t>
    </r>
  </si>
  <si>
    <t xml:space="preserve">                  และการโทรศัพท์สอบถามบัณฑิตเพิ่มเติม  ระหว่างวันที่ 1 กรกฎาคม 2561 ถึงวันที่ 30 มิถุนายน 2562</t>
  </si>
  <si>
    <t>ข้อเสนอแนะ/ข้อเสนอแนะเกี่ยวกับภาวะการมีงานทำ บัณฑิตรุ่นปีการศึกษา 2560  จำแนกตามหลักสูตร</t>
  </si>
  <si>
    <t>ก่อนสำเร็จการศึกษาหรือได้งานทันที</t>
  </si>
  <si>
    <t>กลุ่มบริษัท SET100</t>
  </si>
  <si>
    <t>กลุ่มบริษัทมหาชน</t>
  </si>
  <si>
    <t>กลุ่มบริษัทข้ามชาติ</t>
  </si>
  <si>
    <t>บัณฑิต รุ่นปีการศึกษา 2560 ที่ได้ทำงานจำแนกตามกลุ่มบริษัท</t>
  </si>
  <si>
    <t>เน้นปฏิบัติ</t>
  </si>
  <si>
    <t>ภาษาอังกฤษ</t>
  </si>
  <si>
    <t>เน้นภาคปฏิบัติ</t>
  </si>
  <si>
    <t>เพิ่มการปฏิบัติให้มากขึ้น</t>
  </si>
  <si>
    <t>อยากให้มีวิชาสำรวจ</t>
  </si>
  <si>
    <t>อยากให้มีการฝึกการทำงานจริง</t>
  </si>
  <si>
    <t>สอนโปรแกรมเขียนแบบทั่วไปที่เป็นพิ้นฐานของงานด้านวิศวกรรมด้วย</t>
  </si>
  <si>
    <t>เพิ่มอาจารย์ เนื่องจากมีอาจารย์ผู้สอนน้อย ทำให้วิชาเลือกบังคับไม่ครอบคลุมต่อความต้องการของนักศึกษา</t>
  </si>
  <si>
    <t>เพิ่มวิชาที่เกี่ยวข้องกับสายงาน ลดวิชาหมวดทั่วไปลง</t>
  </si>
  <si>
    <t>เทคนิคการใช้เครื่องมือทางงานช่าง</t>
  </si>
  <si>
    <t>ตลาดงานน้อย การรับนักศึกษาเข้ามา มหาวิทยาลัยควรมองตลาดงานในอนาคต เพื่อเอื้อต่ออัตราการได้งานของนักศึกษา</t>
  </si>
  <si>
    <t>ควรเรียนวิชาsurveyเพิ่มเติมเนื่องจากเกี่ยวข้องกับงานที่ทำ</t>
  </si>
  <si>
    <t>ควรเพิ่มการใช้โปรแกรมอื่นๆ เช่น GIS,  AutoCAD ในหลักสูตร</t>
  </si>
  <si>
    <t xml:space="preserve">กรุณาลดจำนวนนักศึกษาในสาขาวิชานี้ลง เนื่องจากการรับนักศึกษาเข้ามาเรียนจำนวนเกือบ100คนนั้น ทำให้ได้รับการเรียนการสอนได้ประสิทธิภาพน้อยลง และอีกทั้งในการหาที่สหกิจศึกษาก็เป็นเรื่องยากเนื่องจากสถานการณ์เศรษฐกิจและน้ำมันในปัจจุบัน ทำให้เมื่อจบการศึกษาไม่เป็ฯที่ต้องการของสถานประกอบการและทำให้การหา
งานเนื่องจากจบมาในสาขาวิชาที่เฉพาะทางนี้ยาก </t>
  </si>
  <si>
    <t>อยากให้มีการสอนควบคู่ไปกับการลงมือทำจริง</t>
  </si>
  <si>
    <t>หลักสูตรวิศวกรรมควรได้เรียนวิชาความปลอดภัยทุกสาขา</t>
  </si>
  <si>
    <t>หลักสูตรไม่มีความแข็ง ในด้านใด ด้านนึง ทั้งทางด้านธรณีวิทยา และวิศวกรรมศาสตร์
เน้นการประยุกต์ใช้ต่อไปในอนาคตมากกว่าความรู้พื้นฐานที่นักศึกษาควรจะมีก่อนออกสู่ตลาดแรงงาน</t>
  </si>
  <si>
    <t>สอนให้ปฏิบัติจริงได้</t>
  </si>
  <si>
    <t>ลดจำนวนนักศึกษาต่อตารางสอนลง และลดจำนวนนักศึกษาให้น้อยกว่า 50 คนต่อสาขาวิชา</t>
  </si>
  <si>
    <t>เพิ่มอุปกรณ์ที่ให้สอนในแลปให้ทั่วถึงต่อปริมาณนักศึกษาที่เพิ่มขึ้น</t>
  </si>
  <si>
    <t>เน้นฝึกปฏิบัติจริง ถามตอบแลกเปลี่ยนความคิดเห็น</t>
  </si>
  <si>
    <t>เครื่องมืออุปกรณ์มีไม่เพียงพอ</t>
  </si>
  <si>
    <t xml:space="preserve">ควรปรับการสอนเน้นเพิ่มภาษาอังกฤษที่ใช้ในการทำงานเข้าไป </t>
  </si>
  <si>
    <t>2. หลักสูตร วิศวกรรมการผลิต</t>
  </si>
  <si>
    <t>สำหรับหลักสูตรออโตเมชั่นอยากให้เอาระบบ PLC ของ SIMENS มาใช้ในการเรียนการสอนด้วย เนื่องจากในอุตสาหกรรมส่วนใหญ่ใช้เป็นจำนวนมาก</t>
  </si>
  <si>
    <t>วิชาสาขา 2-3หน่วยกิตเป็นวิชาที่นำมาประกอบวิชาชีพมากที่สุด อยากให้เพิ่มเวลาในการเรียนเพื่อให้ครอบคุมเนื้อหาที่มากขึ้น</t>
  </si>
  <si>
    <t xml:space="preserve">วิชาที่สามารถใช้ในอุตสาหกรรมได้ </t>
  </si>
  <si>
    <t>มีการประสานงานที่ดี ภาษาอังกฤษสำคัญมาก</t>
  </si>
  <si>
    <t>เพิ่มการสอนเป็นภาษาอังกฤษ</t>
  </si>
  <si>
    <t>ปฏิบัติงานจริง  ทำโปรเจคมากๆ</t>
  </si>
  <si>
    <t>เน้นเรื่องการใช้งานคอมพิวเตอร์ด้านโปรแกรม MS Excel  ในการใช้สูตรต่างๆ เช่น Vlook up ,อื่นๆ</t>
  </si>
  <si>
    <t>เน้นพรีเซน และภาษา</t>
  </si>
  <si>
    <t xml:space="preserve">เน้นเกี่ยวกับภาษาเเละระบบISO </t>
  </si>
  <si>
    <t>เน้น ระบบ Automation และการปฏิบัติหน้างานจริง</t>
  </si>
  <si>
    <t>น่าจะมีการปฏิหน้างานจริงเพิ่มขึ้น</t>
  </si>
  <si>
    <t>ทุกสาขาควรเน้นทักษะพื้นฐานการใช้คอมพิวเตอร์ อย่างเช่นโปรแกรม Excel</t>
  </si>
  <si>
    <t>ควรมีเวลาเรียนauto cad. ให้มากกว่าเดิม</t>
  </si>
  <si>
    <t>ควรมีวิชาที่มีการเรียนการสอนที่เป็นภาษาอังกฤษ เพราะจะช่วยให้นักศึกษาได้ฝึกการใช้ภาษาในการพูดมากขึ้น และควรมีอาจารย์ในสาขาวิชาให้มากขึ้น เพราะว่ามีจำนวนอาจารย์ไม่เพียงพอต่อรายวิชาที่เปิด และนักศึกษาที่มีอยู่ในสาขา</t>
  </si>
  <si>
    <t>ควรมีวิชาเกี่ยวกับLean มากขึ้น</t>
  </si>
  <si>
    <t>ควรเน้นวิชาที่สามรถนำไปใช้งานได้จริงมากกว่านี</t>
  </si>
  <si>
    <t>ควรใช้ภาษาอังกฤษทั้งหลักสูตร</t>
  </si>
  <si>
    <t>ควรเจาะลึกรายวิชาเอกทุกตัว เพราะได้ใช้งานจริง</t>
  </si>
  <si>
    <t>การทำงานด้านสายการผลิตจะเน้นไปทางด้านการพรีเซ็น จึงควรเพิ่มการพรีเซ็นงานหรือโปรเจคมากขึ้น ถึงแม้จะมีมากอยู่แล้วก็ตามถือว่ามีประโยชน์ต่อการนำมาต่อยอดในการกล้าพรีเซ็นในการทำงาน</t>
  </si>
  <si>
    <t>สอนดีแล้วคะตรงตามหลักสูตรและความต้องการของตลาดแรงงาน</t>
  </si>
  <si>
    <t>ลงมือในการปฏิบัติเพิ่มมากยิ่งขึ้น</t>
  </si>
  <si>
    <t>เมื่อเรียนรู้แล้ว มีการพาปฏิบัติจริงเพื่อจะได้จำได้ไม่ลืม</t>
  </si>
  <si>
    <t>มุ่งเน้นไปทางด้านการปรับปรุงการไลน์การผลิต</t>
  </si>
  <si>
    <t xml:space="preserve">มีการเรียนการสอนเป็นภาษาอังกฤษ </t>
  </si>
  <si>
    <t>ภาษาอังกฤษสำคัญมาก</t>
  </si>
  <si>
    <t xml:space="preserve">เน้นให้นักศึกษาได้ทำผลงาน ในแต่ละรายวิชา เช่น project แต่ละรายวิชา </t>
  </si>
  <si>
    <t>เน้นสื่อการสอนที่เห็นภาพชัดเจน</t>
  </si>
  <si>
    <t>เน้นลงมือปฏิบัติกับเครื่องจักรจริงๆ มากขึ้นด้วยอ้างอิงสถานะการณ์จริงที่เกิดขึ้นในโรงงาน</t>
  </si>
  <si>
    <t>ควรเปลี่ยนแปลงการสอนให้มีความน่าสนใจยิ่งขึ้น</t>
  </si>
  <si>
    <t xml:space="preserve">ควรเน้นความเข้าใจในเนื้อหา มากกว่าที่จะสอนเนื้อหาครบทั้งหมด เพราะถ้าเข้าใจจะสามารถจำและนำไปประยุกต์ใช้ได้ ดีกว่ารู้จักทุกอย่างแต่ไม่สามารถนำมาใช้ได้เลย </t>
  </si>
  <si>
    <t xml:space="preserve">อยากให้สาขาวิชาต่างๆ ในมหาวิทยาลัยเทคโนโลยีสุรนารี พัฒนาทางด้าน Soft skills บางวิชาไม่จำเป็นต่อการเรียนในระดับปริญาตรี ในหลักสูตรนักศึกษาสามารถเลือกที่จะเรียนในวิชาต่างๆ นอกเหนือสาขาตัวเองได้ สามารถออกแบบการเรียนได้เอง มีการเชื่อมโยงกับสถานประกอบการเพื่อเป็นการเรียนรู้ร่วมกันไปด้วย </t>
  </si>
  <si>
    <t>เพิ่มภาษาอังกฤษให้เยอะขึ้น</t>
  </si>
  <si>
    <t>ฝึกปฏิบัติการใช้เครื่องมือช่าง ในการซ่อมบำรุงเครื่องจักร</t>
  </si>
  <si>
    <t>เน้นปฏิบัติให้มากกว่านี้</t>
  </si>
  <si>
    <t>ต้องมีการเรียนภาคปฏิบัตรมากขึ้น และ นำเอาประสบการณ์ในการทำงานเข้ามาอธิบายควบคู่กับการสอน ยกตัวอย่างให้นักศึกษาได้เข้าใจง่ายขึ้น</t>
  </si>
  <si>
    <t>เจาะเนื้อหาตามสายงานที่จะทำให้ลึก และจัดการสอนให้เข้าใจ เข้าถึง มากขึ้น</t>
  </si>
  <si>
    <t>ควรสอนให้ตรงสายงาน</t>
  </si>
  <si>
    <t>ควรเพิ่มรายวิชา การออกแบบอุปกรณ์ช่วยจับยึดชิ้นงาน(่Jig and Fixture Design)</t>
  </si>
  <si>
    <t>ควรให้ปฏิบัติจริง</t>
  </si>
  <si>
    <t xml:space="preserve">ควรมีการเช็คชื่อทุกคาบ </t>
  </si>
  <si>
    <t>การฝึกปฏิบัติจริง พื้นฐานทางเครื่องมือช่าง</t>
  </si>
  <si>
    <t>อยากให้มีการเรียนแลปมากกว่าหลักสูตรที่หนูเรียน</t>
  </si>
  <si>
    <t>อยากให้เพิ่มทักษะการใช้Microsoft officeให้แก่นักศึกษา</t>
  </si>
  <si>
    <t xml:space="preserve">อยากให้ทางสาขาวิชาวิศวกรรมขนส่งและโลจิสติกส์ เน้นให้รุ่นน้องใช้โปรแกรมMicrosoft Excel  </t>
  </si>
  <si>
    <t>ให้เพิ่มวิชาการวิเคราะห์ข้อมูลในสายงาน Logistics เเละเพิ่มให้มีวิชาการใช้ Excel ขั้นสูงเป็นวิชาหลักในหละกสูตรวิศวกรรมขนส่ง</t>
  </si>
  <si>
    <t xml:space="preserve">หลังจากเรียนจบหลักสูตรพบว่าสาขาวิศวกรรมขนส่งและโลจิสติกส์สามารถขอสอบ กว.โยธาแต่มีบางหลักสูตรที่สาขายังไม่มีให้เรียน </t>
  </si>
  <si>
    <t>ภาษา</t>
  </si>
  <si>
    <t>เพิ่มในส่วนของการใช้โปรแกรมที่จำเป็นและเหมาะสมในการใช้งานในสายงานที่เรียนมา</t>
  </si>
  <si>
    <t>เพิ่มเนื้อหารายวิชาให้เน้นการปฏิบัติการมากว่าการนั่งเรียนในห้อง และเน้นเรื่องภาษาต่างประเทศและการใช้คอมพิมเตอร์</t>
  </si>
  <si>
    <t>เพิ่มนำเสนอความรู้แบบใหม่</t>
  </si>
  <si>
    <t>โปรแกรมต่างๆที่ใช้ในการทำงานและวิเคารห์ข้อมูล</t>
  </si>
  <si>
    <t>เน้นปฏิบัติการมากขึ้น</t>
  </si>
  <si>
    <t>เน้นการใช้คอมพิวเตอร์และภาษาอังกฤษเพื่อการสื่อสารมากขึ้น</t>
  </si>
  <si>
    <t>เน้นการใข้ Microsolf Excel</t>
  </si>
  <si>
    <t xml:space="preserve">เน้การบริหารจัดการในโรงงานทุกสาขา </t>
  </si>
  <si>
    <t>นักศึกษาควรใช้โปรแกรมพื้นฐานได้อย่างดี</t>
  </si>
  <si>
    <t>ควรเน้นภาษาอังกฤษเพิ่มขึ้น</t>
  </si>
  <si>
    <t>ควรเน้นภาษาและเน้นปฏิบัติจริงให้มากกว่าทฤษฎี</t>
  </si>
  <si>
    <t>การออกแบบวิธีการทำงานในคลังสินค้า ที่ทำให้งานในคลังสินค้าเกิด Flow ที่มีประสิทธิภาพมากยิ่งขึ้น</t>
  </si>
  <si>
    <t>การใช้ภาษาอังกฤษในการสอน</t>
  </si>
  <si>
    <t>อยากให้อาจารย์สอนเป็นภาษาอังกฤษ</t>
  </si>
  <si>
    <t>ศึกษาจากหน้างานจริง</t>
  </si>
  <si>
    <t>มีหลักสูตรสำหรับการเตรียมตัวออกสหกิจโดยการปฏิบัติจริงการติดต่อสถานประกอบการ</t>
  </si>
  <si>
    <t>มีการจัดอบรมหรือมี Work Shop ให้นักเรียนได้สัมผัสก่อนออกสหกิจ</t>
  </si>
  <si>
    <t>ผู้สอนควรเพิ่มเทคนิคต่างๆในการสอนเช่น การใช้สื่อต่างๆ</t>
  </si>
  <si>
    <t>เน้นปฏิบัติการมากขึ้น เเละสอนสิ่งที่คาดว่าจะนำไปใช้ในการทำงานจริงมากขึ้น</t>
  </si>
  <si>
    <t xml:space="preserve">เน้นการฝึกปฏิบัติ โปรแกรม Excel </t>
  </si>
  <si>
    <t>ควรเน้นเนื้อหาให้ลึกมากขึ้น</t>
  </si>
  <si>
    <t xml:space="preserve">การเสนอผลงาน </t>
  </si>
  <si>
    <t xml:space="preserve">การเรียนการใช้โปรแกรม Microsoft Office </t>
  </si>
  <si>
    <t>การเรียนรู้เกี่ยวกับInventory Warehouse ให้มากขี้นกว่าเดิม</t>
  </si>
  <si>
    <t>- เพิ่มวิชาทางด้าน software testing. หรือลงรายละเอียดมากกว่าเดิม
- เพิ่มวิชาทางด้าน network หรือเจาะลึกทางด้านนี้มากขึ้น
- เพิ่มภาษาทางคอมพิวเตอร์ที่ใช้ในวิชาทางด้าน system development. ให้มากยิ่งขึ้น เพื่อให้นำไปประยุกต์ใช้ได้จริงในตอนทำงาน</t>
  </si>
  <si>
    <t>อยากให้มีการปฏิบัติจริงเยอะขึ้นเพื่อเอื้อต่อการทำงาน</t>
  </si>
  <si>
    <t>อยากให้เพิ่มวิชาและชั่วโมงเรียนที่มีแลป</t>
  </si>
  <si>
    <t>อยากให้เพิ่มรายวิชาที่ให้นักศึกษาได้ลงมือปฏิบัติจริง และรายวิชาที่ทำให้นักศึกษาค้นพบตัวตนว่าชอบด้านไหน</t>
  </si>
  <si>
    <t>อยากให้เพิ่มการปฏิบัติการมากกว่านี้</t>
  </si>
  <si>
    <t>ให้นักศึกษาทำโปรเจคเป็นวิชาบังคับ</t>
  </si>
  <si>
    <t>สอนภาษาที่หลากหลายมากขึ้น</t>
  </si>
  <si>
    <t>มีการเรียนสอนที่ปรับใช้ในโลกปัจจุบันได้</t>
  </si>
  <si>
    <t>ภาษาโปรแกรมใหม่ๆ และการจัดการฐานข้อมูลทั่วไปหลายๆโปรแกรม</t>
  </si>
  <si>
    <t>เพิ่มหลักสูตรภาษาในการเขียนโปรแกรม</t>
  </si>
  <si>
    <t>เพิ่มรายวิชาที่เกี่ยวกับ Hardware หรือ IOT เพื่อรองรับงานด้านอุตสาหกรรม</t>
  </si>
  <si>
    <t>ปรับปรุงหลักสูตรให้เข้ากับความต้องการในปัจจุบัน เพื่อความทันสมัย</t>
  </si>
  <si>
    <t>เน้นการสอนเชิงปฏิบัติมากกว่าทฤษฎี</t>
  </si>
  <si>
    <t xml:space="preserve">เน้นการดูงานจากสถานประกอบการจริงมากขึ้น การทำ project ในหัวข้อที่นักศึกษาสนใจและตอบสนองความต้องการของตลาดหรือมีผลดีต่อสังคม </t>
  </si>
  <si>
    <t>นำเทคโนโลยีที่ใช้ในปัจจุบัน​ หรือมีแนวโน้มที่จะได้ใช้ในอนาคต​มาสอนมากขึ้น</t>
  </si>
  <si>
    <t>ควรให้เน้นปฏิบัติจริงเยอะขึ้นให้มีประสบการณ์เพราะนักศึกษาการขวนขวายตั้งใจต่างกันถ้าเป็นหลักบังคับจะมีประสบการณ์</t>
  </si>
  <si>
    <t>ควรมีการลงปฏิบัติมากกว่านี้ในด้านการเขียนโปรแกรมต่างๆ</t>
  </si>
  <si>
    <t>ควรเพิ่มวิชา JavaScript</t>
  </si>
  <si>
    <t>ควรประปรุงหลักสูตรให้ทันสมัยกับปัจจุบัน
เช่น ภาษาคอมพิวเตอร์ หรือ บางเทคโนโลยีที่สอน แทบจะไม่ได้ใช้แล้วในปัจจุบัน</t>
  </si>
  <si>
    <t>ควรเน้นที่การปฏิบัติ การทำโปรเจ็ค</t>
  </si>
  <si>
    <t xml:space="preserve">ควรจะการเข้าห้องแลป ปฏิบัติจริง  เพื่อให้นักศึกษาเข้าใจมากที่สุด </t>
  </si>
  <si>
    <t>อาจารย์มีความสามารถทุกคน แต่อาจารย์มีธุระ ไม่อยู่บ่อย ทำให้ต้องเร่งสอนส่วนที่ขาดไป</t>
  </si>
  <si>
    <t>อยากให้อาจารย์สอนสิ่งใหม่ๆ ตามเทคโนโลยีตลอดเวลาซึ่งตอนนี้ก็มีบางท่านที่สอน แต่ยังน้อย</t>
  </si>
  <si>
    <t>อยากให้ลดจำนวน นศ. ในแต่ล่ะห้องเรียน</t>
  </si>
  <si>
    <t>อยากให้มีการศึกษาดูงานหน่อยงานหรือบริษัทที่เกี่ยวและสอดคล้องกับวิชาเรียน เพื่อให้นักศึกษาได้มองเห็นภาพว่าสิ่งที่กำลังศึกษาอยู่นี้สามารถนำพัฒนาต่อยอดในการทำงานจริงได้อย่างไร</t>
  </si>
  <si>
    <t>อยากให้พาทำมากกว่าอธิบายเฉยๆ</t>
  </si>
  <si>
    <t>ให้ลองทำงานที่ได้ฝึกทำจริงและนำไปประยุกต์ต่อได้</t>
  </si>
  <si>
    <t xml:space="preserve">ศึกษาเทคโนโลยีปัจจุบันและอนาคต และประยุกต์การเรียนการสอนให้สอดคล้องกับเทคโนโลยีนั้นๆ เพื่อให้ผู้เรียนได้นำไปต่อยอดในภายภาคหน้าต่อไป  </t>
  </si>
  <si>
    <t>เน้นเนื้อหาที่ละเอียดขึ้นแต่ต้องมีเวลาให้ทำความเข้าใจเพิ่มมากขึ้นด้วย</t>
  </si>
  <si>
    <t>ทำให้การเรียนสนุกมากกว่านี้ การมีวิทยากรจากข้างนอกมาบรรยาย หรือ สาขาวิชาอื่นมาร่วมกันทำ project เพื่อขยาย มุมมอง และเพื่อให้เห็นการนำวิชาที่เรียนไปใช้จริง</t>
  </si>
  <si>
    <t>ควรสอนให้มีการปฏิบัติ​มากขึ้น</t>
  </si>
  <si>
    <t xml:space="preserve">การยกตัวอย่างเหตุการณ์ที่เกิดขึ้นจริงหรือการเล่าเรื่อง จะทำให้นักศึกษาจำได้มากกว่าการเรียนทฤษฎีหรือท่องจำ </t>
  </si>
  <si>
    <t>อยากให้หมวดภาษาต่างประเทศ(อังกฤษ) ปรับหลักสูตร ให้ความสำคัญกับการใช้ภาษาอังกฤษให้มากกว่านี้ ไม่ใช่เน้นเเต่เนื้อหาในหนังสือ</t>
  </si>
  <si>
    <t>อยากให้มีการสหกิจมากกว่า4เดือน</t>
  </si>
  <si>
    <t xml:space="preserve">อยากให้การออกสหกิจอยู่ในภาคการเรียนสุดท้ายเพื่อให้ง่ายต่อการปฏิบัติงานต่อ </t>
  </si>
  <si>
    <t>อยากเพิ่มทักาะการปฏิบัติงานเพื่อให้สามารถมองภาพในอนาคตเมื่อปฏิบัติงานจริงได้มากขึ้น</t>
  </si>
  <si>
    <t>หลักสูตรมีความหลากหลาย เช่น มีวิชาเอกเพิ่มขึ้น และควรมีการจัดฝึกอบรมระยะสั้นๆ บ่อยๆ</t>
  </si>
  <si>
    <t>มีการปรับปรุงเรื่องรายวิชาที่สอนให้เหมาะสม และพร้อมกับการทำงานในแต่ละอุตสาหกรรม และมีการแนะแนวทางว่า ถ้าอยากจะเข้าทำงานในอุตสาหกรรมนั้น ต้องเน้นเรียนในรายวิชาอะไรบ้าง และควรจัดหลักสูตรให้มีการนำองค์ความรู้จากสาขาวิชาอื่นมาสอดแทรกในหลักสูตรด้วย จะทำให้นักศึกษามีแนวคิดที่กว้างขวางขึ้น</t>
  </si>
  <si>
    <t>เพิ่มหลักสูตรการนำเสนอเป็นภาษาอังกฤษ
เทคนิคการทำ PowerPoints ภาษาอังกฤษ</t>
  </si>
  <si>
    <t>เพิ่มหลักสูตร Chemical Engineering Simulation เป็นรายวิชาภาคบังคับ</t>
  </si>
  <si>
    <t>เพิ่มรายวิชาที่สอนโปรแกรมการทำงานที่จำเป็น</t>
  </si>
  <si>
    <t>อยากให้เน้นทักษะในการสื่อสารภาาาต่างประเทศมากขึ้น โดยการฝึกพูดจริงๆไม่ใช่แค่ในตำรา</t>
  </si>
  <si>
    <t>มีการใช้สื่ออิเล็กทรอนิกส์ในการเรียนการสอนด้วย เช่น application kahoot เพื่อให้นักศึกษามีส่วนร่วมในการทำกิจกรรม และ สนุกกับการทำกิจกรรมมากขึ้น</t>
  </si>
  <si>
    <t>บางทีเน้นการพิสูจน์สูตรมากเกินไปอาจทำให้มองไม่เห็นในเรื่องที่กำลังเรียน</t>
  </si>
  <si>
    <t>เน้นการสื่อสารของตัวบุคคล ระหว่างเพื่อน (ทำงาน) และต่อบุคคลในที่ประชุม</t>
  </si>
  <si>
    <t>ถ้าใช้สไลด์สอนไม่ควรคัดลอกข้อความมาเต็มหน้า แต่ควรสรุปเนื้อหาเป็นหมวดเป็นประเด็น และมี keyword อื่นๆใกล้เคียง เพื่อใช้ในการค้นคว้าเพิ่ม ไม่จำเป็นต้องสอนใน 1 คาบให้เยอะ แต่ควรสอนให้พอดีและเข้าใจ 
เข้มงวดกับความรู้พื้นฐานจนกว่าจะทำได้เหมือนกันหมดทุกคน และมีควิซอย่างสม่ำเสมอ</t>
  </si>
  <si>
    <t>ใช้การเรียนการสอนเป็นภาษาอังกฤษทั้งหมด</t>
  </si>
  <si>
    <t>ความเหมาะสมของเนื้อหาควรสัมพันธะ์กับระยะเวลาต่อภาคการศึกษา
ควรออกแบบการเรียนการสอนให้ผู้เรียนมีส่วนร่วม หรือการแก้ปัญหาเป็นกลุ่ม หรือมีการวิเคราะห์ร่วมกันระหว่างอาจารย์กับนักศึกษาด้วยบรรยากาศที่เอื้อให้นักศึกษารู้สึกอยากแสดงความคิดเห็น</t>
  </si>
  <si>
    <t xml:space="preserve">อ่อนปฏิบัติอย่างมาก เน้นทฤษฎีมากเกินไป ซึ่งตอนสมัครงานผู้สัมภาษณ์จะสนใจทักษะภาคปฏิบัติมากกว่าทฤษฎี </t>
  </si>
  <si>
    <t>อยากให้หลักสูตรมีวิชาเลือกที่หลากหลายมากกว่านี้</t>
  </si>
  <si>
    <t>อยากให้ลดรายวิชาที่ไม่เกี่ยวข้องกับสาขาวิชาลง เปิดสอนวิชาที่เกี่ยวข้องและเจาะลึกเนื้อหาให้มากขึ้น</t>
  </si>
  <si>
    <t>อยากให้มีการลงภาคปฏิบัติมากขึ้นเผงพื่อให้เข้าใจภาคทฤษฎี และสามารถนำไปประยุกต์ใช้ได้ในรายวิชาชีพของสาขา</t>
  </si>
  <si>
    <t>อยากให้มีการเรียนแลปเยอะๆเพื่อจะได้มีประสบการณ์การทำ เพิ่มเนื้อหาภาคปฎิบัติให้เยอะขึ้น</t>
  </si>
  <si>
    <t>อยากให้มีการเพิ่มรายวิชาที่สอดคล้องต่อการเติบโตทางเทคโนโลยี​ ณ​ ปัจจุบัน</t>
  </si>
  <si>
    <t>อยากให้เพิ่มการเรียนรู้เชิงปฎิบัติจริงให้มากยิ่งขึ้น เพราะจะทำให้ นศ.มองเห็นภาพและนำไปใช้ประโยชน์ได้มากขึ้น</t>
  </si>
  <si>
    <t>อยากเน้นการทำงานจริงๆ และเน้นสายทางของสาขาให้ชัดเจนว่างานเป็นเช่นไร</t>
  </si>
  <si>
    <t>ให้หลักสูตร GD&amp;Tและ ออโตเมชั่น เป็นวิชาหลักเครื่องกล</t>
  </si>
  <si>
    <t>ให้มีกิจกรรมค้นหาตัวเอง ในสายงานเครื่องกลควรได้เรียนรู้สายงานทางด้าน Automotive Parts สิ่งที่ต้องมีเช่น PLC,GD&amp;T, JIG&amp;FIXTURE และอื่นๆ  เป็นวิชาที่ควรให้มีในหลักสูตรบังคับสาขาเครื่องกล เพื่อจะได้ทำงานตามความถนัด</t>
  </si>
  <si>
    <t>หลักสูตรต้องมีความทันสมัยและเติบโตไปพร้อมๆกับวงการอุสาหกรรรมไทย</t>
  </si>
  <si>
    <t>หลักสูตรเครื่องกล แม้ว่าจะเป็นการเรียนในระดับปริญญาตรี แต่ในการลงภาคปฏิบัติยังถือว่าด้อยอยู่เนื่องจากภาคปฏิบัติจะเป็นการเข้าแลปตามเนื้อหาที่เรียนมา ทำให้ไม่สามารถมองเห็นได้ในภาพรวม และเมื่อนำไปใช้งานหลังจบการศึกษาทำให้ไม่สามรถนำไปปรับใช้ได้มากเท่าที่ควร เช่นวิชาICEที่เรียนเกี่ยวกับการสันดาปก็อยากให้พานักศึกษาไปดูของจริงแล้วอธิบายทีละส่วน</t>
  </si>
  <si>
    <t>หลักสูตรควรมีการปรุบปรุงให้ตามทันเทคโนโลยีที่ใช้ในระบบอุตสาหกรรมในปัจจุบัน</t>
  </si>
  <si>
    <t>เวลาทำโปรเจคน้อยไป</t>
  </si>
  <si>
    <t>วิศวกรรมเครื่องกล 
ควรมีการเรียนโปรแกรมเพิ่มเติม เช่น revit</t>
  </si>
  <si>
    <t>เรียนเยอะเกินไป จบมาใช้ความรู้ไม่ลึกเหมือนตอนเรียน เเล้วเนื้อหาที่เอามาใช้ก็ไม่กี่วิชา</t>
  </si>
  <si>
    <t>ภาษาต่างประเทศสำคัญมากๆครับ ซึ่งมอเรายังไม่ได้โดดเด่นเลย</t>
  </si>
  <si>
    <t>เพิ่มหลักสูตรการใช้เครื่องจักรอุตสาหกรรม</t>
  </si>
  <si>
    <t>เพิ่มวิชาที่นำมาใช้ทำงานในไซต์งานระบบงานก่อสร้าง</t>
  </si>
  <si>
    <t>เพิ่มการปฎิบัติ</t>
  </si>
  <si>
    <t xml:space="preserve">เพิ่ม/เน้นการเขียนโปรแกรม 
</t>
  </si>
  <si>
    <t>บัญชี</t>
  </si>
  <si>
    <t>เน้นการสอนปฎิบัติจริงมากกว่าเรียนในห้องเรียน สอนให้ใช้การิเคราะห์แบบวิศวกรบ่อยๆ</t>
  </si>
  <si>
    <t>เน้นการปฏิบัติจริง ร่วมกับใช้ความรู้ที่เรียน</t>
  </si>
  <si>
    <t>เน้นการใช้เครื่องมืออุปกรณ์ที่เป็นดิจิทตอล อัตโนมัติ</t>
  </si>
  <si>
    <t xml:space="preserve">เน้นการคิดวิเคราะห์ การหาสาเหตุ การแก้ไขปัญหา </t>
  </si>
  <si>
    <t>ใช้ภาษาในการเรียนสอนให้มากขึ้น</t>
  </si>
  <si>
    <t>ควรมีเนื้อหาสอนเกี่ยวกับงานในภาคอุตสาหกรรม เนื่องจากสาขาวิชาวิศวกรรมเครื่องกลเป็นอีกหนึ่งสาขาหลักที่จะเข้ามาทำงานในโรงงานอุตสาหกรรม  การมีความรู้เรื่องมาตรฐานต่างๆ เช่น ความปลอดภัย, ISO9001, ISO14001, ISO18001 การประเมินความเสี่ยง หรือเรื่องการปรับปรุงคุณภาพการผลิต จะมีส่วนช่วยให้สามารถเข้าใจในหลายเรื่องมากขึ้น</t>
  </si>
  <si>
    <t>ควรมีการฝึกปฏิบัติให้มากขึ้น เเละการทำโปรเจคเกี่ยวกับสาขาอาชีพ</t>
  </si>
  <si>
    <t>ควรมีการฝึกงานมากกว่า 1 ภาคการศึกษา</t>
  </si>
  <si>
    <t>ควรมีการปฎิบัติเยอะๆ</t>
  </si>
  <si>
    <t>ควรมีการนำความรู้ที่เรียนจากทฤษฎีไปฝึกปฏิบัติจริงให้มากขึ้นค่ะ และควรมีวิชาที่เกี่ยวกับการประกันคุณภาพ การตรวจสอบคุณภาพด้วยค่ะ</t>
  </si>
  <si>
    <t>ควรเพิ่มหลักการปฏิบัติ เนื่องจากการทำงานเน้นทักษณะ ควบคู่กับทฤษฏี
ควรเน้นน้ำพื้นฐานที่สำคัญมากกว่าทฤษฏีที่ลึกเกินไป</t>
  </si>
  <si>
    <t>ควรเพิ่มรายวิชาเกี่ยวกับการทำงานในโรงงานอุตสาหกรรม</t>
  </si>
  <si>
    <t>ควรเพิ่มทักษะของสาขาใกล้เคียง เช่นโยธา และไฟฟ้าเพิ่มเติม</t>
  </si>
  <si>
    <t>ควรเพิ่มความเข้มข้นของภาควิชาภาษาต่างประเทศ แล้วควรมีการฝึกงานระหว่างเรียนเพื่อให้นักึกษามองภาพการทำงานได้ชัดเจนมากขึ้น</t>
  </si>
  <si>
    <t>ควรเน้นเรื่องภาษาอังกฤษให้มากขึ้น</t>
  </si>
  <si>
    <t>ควรเน้นการปฏิบัติ</t>
  </si>
  <si>
    <t>ควรที่จะเปิดวิชาที่เกี่ยวกับการทำงานจริง เช่นวิชาถอดของประเมินราคา เป็นต้น</t>
  </si>
  <si>
    <t>ควรจัดรายวิชาเฉพาะ สำหรับเเต่ละสายงานในเครื่องให้ชัดเจนเเละเน้นเนื้อหาเป็นพิเศษ</t>
  </si>
  <si>
    <t xml:space="preserve">อยากให้มีฐานข้อมูลหรือการบันทึกการสอนในรูปแบบวิดีโอที่สามารถเข้าไปศึกษาหาข้อมูลเกี่ยวรายวิชาเพื่อที่ให้นักศึกษาสามารถกลับมาทบทวนได้
เนื่องจากบางครั้งการเรียนในห้องเรียน นักศึกษาอาจจะตามไม่ทัน หรือนักศึกษาบางรายอาจเรียนรู้ได้ช้ากว่านักศึกษาท่านอื่นแต่มีความพยายามก็สามารถที่จะทบทวนบทเรียนในห้องได้ 
</t>
  </si>
  <si>
    <t xml:space="preserve">อยากให้มีการยกตัวอย่างประกอบที่สามารถมองเห็นได้จริง เป็นรูปเป็นร่างที่สัมผัสได้ </t>
  </si>
  <si>
    <t>อยากให้มีการฝึกปฎิบัติจริงมากขึ้นสามารถให้นักศึกษาทำจริงเสมือนพนักงานทำงานตามโรงงานหรือออฟฟิต</t>
  </si>
  <si>
    <t xml:space="preserve">อยากให้เน้นการสอนเหมือนการสอนแบบปฏิบัติงานจริงๆ </t>
  </si>
  <si>
    <t>อยากให้ทุกวิชาที่สอน ใช้ภาษาอังกฤษในการสื่อสาร เพื่อพัฒนาศักยภาพในการสื่อสาร เวลาออกมาปฏิบัติงานจริงได้คล่อง และกล้าสื่อสาร</t>
  </si>
  <si>
    <t>ให้นักศึกษาได้ลงมือปฏิบัติจริงมากขึ้น ยกตัวอย่างที่จะได้ใช้ในของจริงเยอะขึ้น</t>
  </si>
  <si>
    <t>หาสื่อช่วยสอนดีๆ เพื่อให้เด็กอยากเรียนรู้มากขึ้น</t>
  </si>
  <si>
    <t>สอนให้นักศึกษาเข้าใจอย่างแท้จริง</t>
  </si>
  <si>
    <t>แลปที่สอน ถ้าทำให้เหมือนแลปการทำงานจริงๆจะทำให้นักเรียนมองเห็นภาพการทำงานมากกว่าการนั่งวิเคราะห์จากสมการ</t>
  </si>
  <si>
    <t>ภาษาอังกฤษเเละโปรเเกรมสำนักงาน</t>
  </si>
  <si>
    <t>ภาคปฏิบัติถือว่าพอมีแล้วสำหรับมอเรา แต่อยากให้เพิ่มเรื่องความทันสมัยของเครื่องมือ ผมหมายถึงบางครั้งเครื่องที่เราเรียนหรือใช้อยู่ทุกวันนี้ มันคือเครื่องสมัย 10 ปีที่แล้วของทางบริษัทที่เราทำงานจริงๆ แต่ก็ต้องเข้าใจว่าเครื่องมือมีราคาแพงมากครับ ต้องค่อยเป็นค่อยไป</t>
  </si>
  <si>
    <t>เพิ่มภาคปฏิบัติให้เยอะขึ้น และให้ใช้เวลาปฏิบัติเยอะๆ เน้นให้ทุกคนได้ลงมือทำจริงๆ</t>
  </si>
  <si>
    <t>เพิ่มเทคนิคให้นักศึกษาได้คิดต่อยอด</t>
  </si>
  <si>
    <t>ปฏิบัติให้เยอะ</t>
  </si>
  <si>
    <t>ในการเรียนควรมีการบรรยายหรือเล่าถึงการทำงานที่เกี่ยวกับสาขาอาชีพ</t>
  </si>
  <si>
    <t xml:space="preserve">เน้นให้ผู้เรียนวิเคราะห์ปัญหาก่อนหาทางแก้ปัญหา ผู้เรียนต้องรู้ ที่มาของปัญหา นำไปสู่การรวมรวมข้อมูลเพื่อหาวิธีแก้ปัญหาและการคาดการณ์ผลจากการแก้ปัญหานั้น </t>
  </si>
  <si>
    <t>เน้นการลงมือทำ</t>
  </si>
  <si>
    <t>เน้นการปฏิบัติให้มากขึ้น เพิ่มความชำนาญ คิด วิเคราะห์ แก้ปัญหาจริง.</t>
  </si>
  <si>
    <t xml:space="preserve">เน้นการปฏิบัติ </t>
  </si>
  <si>
    <t>นอกจากจะสอนเนื้อหาในตำราแล้ว ควรสอนจากประสบการณ์จริงของผู้สอนเพื่อให่นักศึกษานึกภาพออกหรือมีไอเดียที่จะนำความรู้ไปประยุกต์ใช้คร่าวๆได้</t>
  </si>
  <si>
    <t xml:space="preserve">โดยรวมน่าพอใจ </t>
  </si>
  <si>
    <t>ควรใส่ใจนักศึกษาให้มาก</t>
  </si>
  <si>
    <t>ควรสอนการใช้งาน Excel ในหลายๆคำสั่ง</t>
  </si>
  <si>
    <t>ควรมีการอบรมเกี่ยวกับมาตรฐาน ISO เพื่อเป็นประโยชน์ต่อการทำงานในอนาคตของนักศึกษาที่จบการศึกษาไปแล้วและนักศึกษาที่กำลังศึกษาอยู่ให้มีความรู้เพิ่มเติมในด้านนี้ด้วยค่ะ</t>
  </si>
  <si>
    <t>ควรมีการฝึกการสนทนาภาษาอังกฤษให้มากขึ้น เพื่อให้สามารถสนทนาได้ในชีวิตประจำวัน</t>
  </si>
  <si>
    <t>ควรเพิ่มระยะเวลาหรือหลักสูตรที่เกี่ยวกับเครื่องมือในโรงงานอุตสาหกรรม</t>
  </si>
  <si>
    <t>การบ้านไม่ควรเยอะ แต่ควรเน้นการสอนที่เข้มข้นขึ้น</t>
  </si>
  <si>
    <t>8. หลักสูตร วิศวกรรมเครื่องมือ</t>
  </si>
  <si>
    <t>ให้มีการปฏิบัติงานจริงมากกว่าเดิม</t>
  </si>
  <si>
    <t>ต้องการอาจารย์ประจำสาขาวิชา</t>
  </si>
  <si>
    <t>เกี่ยวกับ excel</t>
  </si>
  <si>
    <t>มีตัวอย่างให้ดูหรือวีดีโอตัวอย่างในการเรียน</t>
  </si>
  <si>
    <t>อยากให้นักศึกษาได้ศึกษาแบบปฏิบัติจริงมากกว่าซึ่งอนาคตของแต่ละบุคคลในการเข้าไปอยู่ในอุตสาหกรรมอาจมีการใช้เครื่องจักรเครื่องมือดังนั้นก่อนที่จะก้าวเป็นหัวหน้าเราต้องมีความชำนาญก่อนและสร้างความเชื่อถือให้กับลูกน้อง</t>
  </si>
  <si>
    <t>9. หลักสูตร วิศวกรรมเซรามิก</t>
  </si>
  <si>
    <t>อยากให้มีวิชาด้านการออกแบบมากกว่านี้ อยากให้รวมวัสดุเข้าด้วยกัน</t>
  </si>
  <si>
    <t>อยากให้มีการเรียนการสอนในเรื่องของโปรแกรมเขียนแบบโดยนำวิชาเข้ามาในหลักสูตรให้เป็นวิชาเรียนหลัก เนื่องจากบางสาขาไม่มีการเรียนการสอนวิธีการใช้โปรแกรมเขียนแบบทางวิศวกรรม ถ้าจะไปลงเรียนกับสาขาวิชาอื่นให้เป็นวิชาเสรีก็ติดปัญหาเรื่องตารางเวลาเรียนซ้ำซ้อน เพราะมีความคิดเห็นว่าจบวิศวกรรมควรจะมีความสามารถในการเขียนแบบที่คล่องแคล่วและเชี่ยวชาญ</t>
  </si>
  <si>
    <t>อยากให้เน้นปฏิบัติ ลงมือทำงานจริง เจอปัญหาในการทำงาน รู้จักการแก้ปัญหาและนำความรู้มาประยุกต์</t>
  </si>
  <si>
    <t>วิศวกรรมเซรามิก ควรเพิ่มในรายวิชาที่เป็นไฟฟ้า และอิเล็คทรอนิกส์ รวมถึงรายวิชาของผู้ประกอบการ</t>
  </si>
  <si>
    <t>เพิ่มภาษาที่ใช้เกี่ยวกับอุตส่หกรรม</t>
  </si>
  <si>
    <t>เพิ่มความรู้ทักษะเกี่ยวกับด้านภาษาอังกฤษ</t>
  </si>
  <si>
    <t>เพิ่มการใช้คอมพิวเตอร์พื้นฐานต่างๆรวมไปถึงโปรแกรมที่จำเป็น เข่นminitab</t>
  </si>
  <si>
    <t>ควรให้เรียนรู้เกี่ยวกับการพรีเซ็นต์งานให้มากกว่านี้ และการทดสอบความรู้ควรมีให้มากกว่านี้กระตือรือร้นเกี่ยวกับบทเรียนมากขึ้นอีก</t>
  </si>
  <si>
    <t>ควรเพิ่มรายวิชาเกี่ยวกับการเขียบแบบโดยใช้โปรแกรมคอมพิวเตอร์</t>
  </si>
  <si>
    <t>ควรเพิ่มการปฏิบัติให้มากขค้น และมุ่งเน้นให้นักศึกษาได้ใช้ความคิดสร้างสรรค์ลงไปในวิชานั้นๆ เพื่อเปิดโอกาสให้นักศึกษาได้แสดงความคิดเห็นมากยิ่งขึ้น เช่น แลปเคลือบ ควรมีการสอนที่เปิดให้นักศึกษาได้ทดลองกับสารต่งาๆ เนื่องจากในการปฏิบัติงานสหกิจศึกษานักศึกษาจำเป็นต้องใช้ความรู้ที่เรียนมารวมถึงการออกความคิดเห็นและความกล้าแสดงออกมากขึ้น ดังนั้นจึงต้องมีพื้นฐานในการเรียนรู้ด้วยตนเองมาก่อน</t>
  </si>
  <si>
    <t>ควรเพิ่มการใช้เทคโนโลยีมากขึ้น</t>
  </si>
  <si>
    <t>- ควรสอนเนื้อหาเป็นภาษาอังกฤษทั้งหมด ห้ามมีภาษาไทย</t>
  </si>
  <si>
    <t>อยากให้มีเวลาปฏิบัติงานจริงมากกว่านี้</t>
  </si>
  <si>
    <t>อยากให้มีการนำเสนองานในคลาสเพิ่มมากขึ้น</t>
  </si>
  <si>
    <t>บริหารจัดการ</t>
  </si>
  <si>
    <t xml:space="preserve">เน้นให้เด็กได้พรีเซนต์ เนื่องจากเป็นการฝึกความมั่นใจให้เด็กได้คุ้นเคยเพราะเมื่อเจอชีวิตในการทำงานจริงนักศึกษาจะมีความมั่นใจ และบุคลิกภาพที่ดี </t>
  </si>
  <si>
    <t>เน้นปฎิบัติ</t>
  </si>
  <si>
    <t>นำปัญหาจริงๆในโรงงานมาเป็นตัวอย่างในการสอนเยอะๆ</t>
  </si>
  <si>
    <t xml:space="preserve">ดีทุกอย่างค่ะ </t>
  </si>
  <si>
    <t xml:space="preserve">ควรให้นักศึกษาเรียนรู้การใช้คอมพิวเตอร์และการใช้โปรแกรมต่างๆให้มากกว่านี้ </t>
  </si>
  <si>
    <t>ควรสอนด้วยภาษาอังกฤษ และให้นศ.ใช้ภาษาอังกฤษในการเรียนและการนำเสนองานมากขึ้น</t>
  </si>
  <si>
    <t>ควรสอนการใช้เทคโนโลยีให้มากขึ้น</t>
  </si>
  <si>
    <t>ควรใช้ภาษาอังฤษในการเรียนการสอนมากขึ้น</t>
  </si>
  <si>
    <t>ควรใช้เทคโนโลยีให้เกิดประโยชน์</t>
  </si>
  <si>
    <t>การจัดสรรอุปกรณ์ในการเรียนปฎิบัติการแลปให้เพียงพอและทั่วถึง</t>
  </si>
  <si>
    <t>ควรเพิ่มรายวิชาที่จำเป็นจริงๆลงในหลักสูตร เพื่อที่จะได้นำเอาความรู้ที่ได้ไปประยุกต์ใช้งาน</t>
  </si>
  <si>
    <t>10. หลักสูตร วิศวกรรมโทรคมนาคม</t>
  </si>
  <si>
    <t>อยากให้มีการอัพเดทเทคโนโลยีใหม่ๆ เน้นการปฏิบัติจริง ใช้เครื่องมือของจริง และการนำเนื้อหาที่เรียนมาประยุกต์ใช้ได้จริง มาให้เพิ่มเติมแก่นักศึกษา มากกว่าการเรียนในตำราเพียงอย่างเดียว</t>
  </si>
  <si>
    <t xml:space="preserve">อยากให้เน้นการใช้โปรแกรม,เครื่องมือและการปฏิบัติให้มากกว่านี้ </t>
  </si>
  <si>
    <t xml:space="preserve">ให้เพิ่มวิชาการประเมินราคา </t>
  </si>
  <si>
    <t>มีภาษาอังกฤษมากขึ้น บทเรียนที่เน้นใช้ในการทำงาน</t>
  </si>
  <si>
    <t>เพิ่มวิชาการใช้ คอมพิวเตอร์</t>
  </si>
  <si>
    <t xml:space="preserve">เพิ่มในด้าน network </t>
  </si>
  <si>
    <t>เพิ่มเนื้อหาเกี่ยวกับระบบโครงข่ายเน็ตเวิร์คให้มากขึ้นและอยากให้มีรายวิชาปฏิบัติการที่แยกออกมาจาก Lab2 หรือทำเป็นวิชาเลือกเสรี</t>
  </si>
  <si>
    <t>เพิ่มเติมรายวิชาเกี่ยวกับอาจารย์แต่ละท่าน กำลังทำงานวิจัยหรือสนใจด้านใด เพื่อให้นักศึกษาได้ใกล้ชิดกับเทคโนโลยีที่จะเกิดขึ้นในอนาคตมากขึ้น</t>
  </si>
  <si>
    <t>เพิ่มการปฏิบัติในเรื่องของ Network ให้มากขึ้น</t>
  </si>
  <si>
    <t>ปรับปรุงหลักสูตรให้นักศึกษามีความเข้าใจมากขึ้น</t>
  </si>
  <si>
    <t>เน้นการทำงานจริง</t>
  </si>
  <si>
    <t>ควรมีกิจกรรมที่ทำงานกลุ่มร่วมกัน หรือ กิจกรรมที่ได้ฝึกพูดต่อหน้าคนหลายๆคน</t>
  </si>
  <si>
    <t>ควรเน้นภาษาอังกฤษมากขึ้น</t>
  </si>
  <si>
    <t>การลงมือทำควรมากกว่านี้</t>
  </si>
  <si>
    <t>อยากให้มีการถามตอบในห้องเรียน หรือพยายามพูดคุยให้ทั่วถึงระหว่างอาจารย์และนักศึกษา</t>
  </si>
  <si>
    <t>สอนเป็นภาษาอังกฤษ เพื่อให้นักศึกษาได้คุ้นเคยกับภาษาอังกฤษมากขึ้น</t>
  </si>
  <si>
    <t>สอนดีอยู่แล้วครับ</t>
  </si>
  <si>
    <t>เวลาสอบอยากให้เน้นเป็นเเบบ open book เพราะในสภานการณ์จริงเวลาเจอปัญหา เราต้องพยายามหาข้อมูลให้ได้มากที่สุดเพื่อนำมาใช้แก้ไขปัญหานั้นให้เหมาะที่สุด / อยากให้มีจัด pretest กว เพื่อเตรียมตัวสำหรับการสอบกว</t>
  </si>
  <si>
    <t>ผมอยากให้มีวิชา ทักษะการใช้ชีวิต หรือสอนทักษะการใช้ชีวิตต่างๆ ให้มากกว่าด้านวิชาการครับ</t>
  </si>
  <si>
    <t>เน้นสอนเนื่องที่ได้ใช้งาน</t>
  </si>
  <si>
    <t>เน้นใช้เครื่องมือ และปฏิบัติงานจริง และเน้นการนำเสนอให้มากขึ้น</t>
  </si>
  <si>
    <t>ควรให้มีการสอนที่มีปฎิบัติให้เยอะๆ เพื่อทำให้ผู้เรียนมองเห็นภาพ</t>
  </si>
  <si>
    <t>อยากให้เน้นลงภาคสนาม</t>
  </si>
  <si>
    <t>อยากให้ได้การรับรองสอบ กว. ได้</t>
  </si>
  <si>
    <t>หลักสูตรควรเข้มข้นกว่านี้และควรมีการเพิ่มเนื้อหาในอีกหลายวิชา</t>
  </si>
  <si>
    <t>ลดรายวิชาที่ไม่จำเป็น</t>
  </si>
  <si>
    <t xml:space="preserve">มีรายละเอียดเนื้อหาที่ลึกขึ้น </t>
  </si>
  <si>
    <t>เพิ่มหลักสูตรทางด้านงานสายใกล้เคียง</t>
  </si>
  <si>
    <t>เพิ่มรายวิชาปรับให้สามารถสอบ กว ได้</t>
  </si>
  <si>
    <t>การทำกริกรรมในห้องเรียน</t>
  </si>
  <si>
    <t>11. หลักสูตร วิศวกรรมธรณี</t>
  </si>
  <si>
    <t xml:space="preserve">อยากให้ลดจำนวนนักศึกษาแต่ละสาขาลง เพราะทำให้การสอนของอาจารย์ไม่ทั่วถึง และทำให้ได้ประสิทธิภาพไม่เท่าที่ควร บางสาขาไม่ควรรับเยอะเกินไป เช่นบางสาขารับ 60 - 70 คน ควรเหลือประมาณ 20-30 คน </t>
  </si>
  <si>
    <t>อยากให้เน้นวิชาปฏิบัติมากกว่าทฤษฏี</t>
  </si>
  <si>
    <t>มีภาคปฏิบัติมากกว่าทฤษฎี</t>
  </si>
  <si>
    <t>เน้นปฏิบัติให้เห็นภาพ</t>
  </si>
  <si>
    <t>ควรสอนให้เด็ก เน้นในการทำความเข้าใจและรู้พื้นฐานว่าเรื่องนี้สามารถนำไปทำอะไรได้ เนื่องจากในปัจจุบันเด็กจะพยายามเรียนเพื่อสอบ ไม่ใช่เรียนเพื่อเอาความรู้ ดังนั้นเมื่อสอบเสร็จแล้วน้อยคนเท่านั้นที่เข้าใจ จะจำได้ และนำไปใช้ในอนาคตได้ แต่ส่วนใหญ่แล้วสอบเสร็จก็ลืม เพราะไม่รู้ว่าเอาไปใช้อะไร</t>
  </si>
  <si>
    <t>อยากให้สอนให้มองเห็นว่าสามารถนำมาทำงานในชีวิตจริงได้อย่างไร</t>
  </si>
  <si>
    <t>12. หลักสูตร วิศวกรรมพอลิเมอร์</t>
  </si>
  <si>
    <t>13. หลักสูตร วิศวกรรมไฟฟ้า</t>
  </si>
  <si>
    <t>อยากให้เรียนทฎษฎีควบคู่กับการปฏิบัติจริงไปด้วยเพื่อให้เกิดทักษะเเละความเข้าใจมากขึ้น</t>
  </si>
  <si>
    <t>อยากให้เน้นภาษา</t>
  </si>
  <si>
    <t>เวลาเรียนไม่พอ ทำให้ในบางรายวิชาไม่สามารถสอนครบตามที่หลักสูตรกำหนด หรือมีเนื้อหาที่น้อยเกินไป
ควรเพิ่มหลักการทำงานและการใช้เครื่อง Computer Numerical Control แทรกไว้ในหลักสูตร เพราะเป็นส่วนที่สำคัญมากหากนักศึกษาต้องการทำงานในสายงานวิศวกรสร้าง/ออกแบบแม่พิมพ์</t>
  </si>
  <si>
    <t>เพิ่มเนื้อหาวัสดุเกี่ยวกับโฟม เทปกาว กาว และในส่วนของยางให้มากขึ้นเนื่องจากมีหลายมหาวิทยาลัยเน้นทางด้านเหล่านี้ ดังนั้นเพื่อเพิ่มศักยภาพให้ทัดเทียมกับมหาลัยอื่น อยากให้เพิ่มในส่วนเหล่านี้เสริม เพราะส่วนอื่นเราโอเครแล้ว</t>
  </si>
  <si>
    <t>เพิ่มการปฏิบัติงานจริง เพื่อใช้ในการแก้ไขปัญหาเฉพาะหน้า ในหน่วยงาน</t>
  </si>
  <si>
    <t>เนื้อหาภาษาอังกฤษ เพิ่มภาษาในหลักสูตรเยอะๆ</t>
  </si>
  <si>
    <t xml:space="preserve">เนื่องจากทำงานเกี่ยวกับแมาพิมพ์ ซึ่งมีรายวิชาที่เรียนในสาขาวิศวกรรมพอชิเมอร์ แต่ทั้งนี้ ระบบแม่พิมพ์ที่ได้เรียนเป็นเพียงพื้นฐานเท่านั้น อยากให้มีรายวิชาแมาพิพ์เพิ่มขึ้น เป็น Mold design1 Mold design2 </t>
  </si>
  <si>
    <t>ควรมีการเรียนการสอนเป็นภาษาอังกฤษมากยิ่งขึ้น</t>
  </si>
  <si>
    <t>ไม่มีข้อเสนอแนะ เนื่องจากสาขาวิชาได้มีการปรับปรุงสม่ำเสมอ</t>
  </si>
  <si>
    <t>เพิ่มการเรียนภาษาเยอะๆ</t>
  </si>
  <si>
    <t>เน้นการใช้ภาษาอังกฤษมากขึ้น การเรียน การสอนในห้องเรียน การตอบคำถามการเขียนรายงาน เป็ฯภาษาอังกฤษ นักศึกษาจะได้ฝึกในเรื่องพวกนี้ไปในตัวเพราะในชีวิตการทำงาน จำเป็นต้องใช้</t>
  </si>
  <si>
    <t xml:space="preserve">ดีอยู่แล้วค่ะ </t>
  </si>
  <si>
    <t xml:space="preserve">อยากให้มีวิชาเขียนPLCเป็นวิชาเลือก </t>
  </si>
  <si>
    <t>อยากให้มีรายวิชาปฎิบัติการมากกว่านี้</t>
  </si>
  <si>
    <t>อยากให้มีการเรียนการสอนแบบปฏิบัติจริง</t>
  </si>
  <si>
    <t>ระบบแอร์</t>
  </si>
  <si>
    <t>เพิ่มภาคปฏิบัติ เพื่อให้นักศึกษานำความรู้ทฤษฎีที่เรียนไปใช้กับงานได้จริงๆและเพื่อให้เห็นลักษณะการทำงาน</t>
  </si>
  <si>
    <t>เพิ่มการปฏิบัติจริง</t>
  </si>
  <si>
    <t>ปฏิบัติงานจริงนอกสถานที่</t>
  </si>
  <si>
    <t>เน้นปฏิบัติงานจริงให้มากขึ้น</t>
  </si>
  <si>
    <t>ทำไมไม่สอน toeic ไปเลยแลจะเป็นประโยชน์มากกว่า</t>
  </si>
  <si>
    <t>ควรให้เน้นการปฎิบัติจริงมากกว่าการเข้าห้องแลปไปเพื่อเอาค่ามาเขียนรายงานเป็นร้อยๆแผ่น</t>
  </si>
  <si>
    <t>ควรมีแลปในการปฏิบัติงานจริงมากกว่านี้ เพื่อให้นักศึกษาได้ลองใช้เครื่องมือจริง</t>
  </si>
  <si>
    <t>ควรเน้นการใช้ภาษาอังกฤษให้มากๆ</t>
  </si>
  <si>
    <t>การปฎิบัติงานจริง</t>
  </si>
  <si>
    <t>อยากให้มีการเรียนออนไลน์</t>
  </si>
  <si>
    <t>วิธีการสอน</t>
  </si>
  <si>
    <t>มีการแลกเปลี่ยนความคิดระหว่างผู้สอนและผู้เรียนมากขึ้น</t>
  </si>
  <si>
    <t>ฝึกให้นักศึกษามีการใช้กระบวนการคิดเป็นกลุ่มให้มากขึ้นโดยต้องปฏิบัติทุกคน ให้ออกความเห็นร่วมกัน และแสดงความคิดเห็นของตัวเอง ฝึกความกล้าแสดงออกที่มากขึ้น</t>
  </si>
  <si>
    <t>สอนดีมาก</t>
  </si>
  <si>
    <t>14. หลักสูตร วิศวกรรมเมคคาทรอนิกส์</t>
  </si>
  <si>
    <t>15. หลักสูตร วิศวกรรมยานยนต์</t>
  </si>
  <si>
    <t xml:space="preserve">อยากให้หลักสูตรเพิ่มเติมคือให้เด็กสามารถนำวิชาที่เรียนมาเอาไปใช้ประโยชน์ได้มากที่สุด </t>
  </si>
  <si>
    <t>อยากให้มีรายวิชาที่เน้นการปฏิบัติจริงๆที่เข้มข้นมากกว่านี้</t>
  </si>
  <si>
    <t>อยากให้เพิ่มเรื่องภาษา</t>
  </si>
  <si>
    <t>อยากให้พี่การปฏิบัติงานจริงได้มากขึ้น</t>
  </si>
  <si>
    <t>สถานประกอบการในสหกิจควรมีให้เลือกมากกว่านี้</t>
  </si>
  <si>
    <t>ในหลักสูตรของผมเองยังเป็นแบบเก่าอยู่ แต่ในปัจจุบันได้เปลี่ยนแล้วและดีขึ้นมากแต่เรื่องที่อยากให้จริงจังคือเรื่องภาษาอังกฤษและการนำเสนอของตัวบุคคลมากกว่า</t>
  </si>
  <si>
    <t>เน้นวิชาที่นำไปใช้งานในการปฏิบัติงานจริง</t>
  </si>
  <si>
    <t>เน้นปฏิบัติมากกว่านี้.</t>
  </si>
  <si>
    <t>ควรเพิ่มการพรีเซ้นท์ เพราะในการทำงานการพรีเซ้นท์เป็นสิ่งสำคัญ</t>
  </si>
  <si>
    <t>อยากให้มีติวเตอร์ช่วยติวในวิชาคำนวณเพิ่มมากขึ้น</t>
  </si>
  <si>
    <t>อยากให้มีการเรียนในวิชาที่เน้นการนำไปใช้ประกอบอาชีพและอื่นๆได้จริงๆ</t>
  </si>
  <si>
    <t>ควรมีปฎิบัติ มากกว่านี้</t>
  </si>
  <si>
    <t>การเรียนการสอนดีมาก,ได้ความรู้มาก</t>
  </si>
  <si>
    <t>การเรียน การสอนดีอยู่แล้วครับ</t>
  </si>
  <si>
    <t xml:space="preserve">ดียอดเยี่ยม </t>
  </si>
  <si>
    <t>อาจเพิ่มรายวิชาที่เกี่ยวข้องกับสายงานด้าน QC</t>
  </si>
  <si>
    <t>อยากให้เห็นของจริง ลงมือทำจริง มากกว่าที่อยู่ในหนังสือครับ</t>
  </si>
  <si>
    <t>อยากให้มีวิชาเลือกที่เกี่ยวกับอุตสาหกรรมโดยตรง</t>
  </si>
  <si>
    <t>อยากให้มีแลปปฏิบติการจริงที่ทันสมัย</t>
  </si>
  <si>
    <t>อยากให้มีชั่วโมงเรียนปฎิบัติการเกี่ยวกับเครื่องจักรที่ใช้ในโรงงานมากกว่าเดิม</t>
  </si>
  <si>
    <t>อยากให้มีการปฏิบัติงานจริงมากกว่านี้</t>
  </si>
  <si>
    <t>อยากให้บางวิชาเปิดการเรียนการสอนมากกว่าปีละครั้ง</t>
  </si>
  <si>
    <t>หลักสูตรภาษาอังกฤษ: ควรลงลึกเพิ่มขึ้นเพื่อให้น.ศ.สามารถพูดและฟังภาษาอังกฤษได้
หลักสูตรการฝึกปฏิบัติจริง: ควรลงลึกเพิ่มขึ้นเพื่อให้น.ศ.สามารถปฏิบัติงานได้จริง
หลักสูตรเทคนิคการวิจัย: ควรลงลึกเพิ่มขึ้นเพื่อให้น.ศ.สามารถวิจัยในเรื่องที่สนใจได้อย่างลึกซึ้ง</t>
  </si>
  <si>
    <t>วิชา building system desing ควรทำความเข้าใจกับเด็กให้เห็นประโยชน์มาก ๆ เพราะ นำไปประกอบอาชีพได้ เสียดายโอกาสสำหรับเด็กสายเครื่องกล</t>
  </si>
  <si>
    <t>มีกิจกรรมให้นักเรียนทำ ซึ่งเชื่อมโยงกับสาขาที่เรียน</t>
  </si>
  <si>
    <t>เพิ่มเวลาในการปฏิบัติงานจริง</t>
  </si>
  <si>
    <t>ปรับหลักสูตรและเครื่องมือให้ทันสมัยอยู่เสมอ
เพิ่มวิชาที่จำเป็นต้องใช้ทักษะภาษาอังกฤษเพิ่มเติม</t>
  </si>
  <si>
    <t>ปรับปรุงให้มีภาษาที่หลากหลาย</t>
  </si>
  <si>
    <t xml:space="preserve">ประสบณ์การเรื่องไฟฟ้า อิเล็กทรอลิกส์ เพื่อใช้ในการทำงานขั้นต้น </t>
  </si>
  <si>
    <t>ในวิชาไวเบรชั่น หรือแลปที่เกี่ยวข้อง ควรมีเครื่องมือตรวจสอบการสั่นสะเทือนของเครื่องจักรให้นักศึกษาได้ทดลองใช้</t>
  </si>
  <si>
    <t>เน้นเนื้อหาทีใช้งานจริงในการทำงาน โดยอ้างอิงจากบริษัท
เน้นรูปแบบการเรียนที่มีกระบวนการคิดต้งแต่ต้นจนจบ วิเคราะห์ สรุปผล แก้ไข พัฒนา และนำเสนออย่างถูกต้อง</t>
  </si>
  <si>
    <t>เน้นการปฏิบัติใช้งานจริง และ ภาษา</t>
  </si>
  <si>
    <t>จัดการเรียนการสอนเป็นภาษาอังกฤษ เพื่อฝึกฝนให้นักศึกษามีความชำนาญด้านการใช้ภาษา และถือเป็นข้อได้เปรียบในการหางานและการทำงาน</t>
  </si>
  <si>
    <t xml:space="preserve">ควรมีวิชาสายอุตสาหกรรมมากขึ้น เพราะจากการที่ออกสหกิจมา พบว่าในโรงงานส่วนใหญ่ได้ใช้ความรู้เกี่ยวกับยานยนต์น้อย แต่เน้นหนักในทางอุตสาหการส่วนใหญ่ เกี่ยวกับ QC มาตรฐานต่างๆ </t>
  </si>
  <si>
    <t xml:space="preserve">ควรมีวิชาที่เกี่ยวกับ QA และ QC และการใช้โปรแกรม Excel </t>
  </si>
  <si>
    <t>ควรมีแลปเพิ่มขึ้นและก็เน้นที่ภาษาอังกฤษเยอะๆ</t>
  </si>
  <si>
    <t>ควรมีการลงมือทำจริงๆบ่อยๆ</t>
  </si>
  <si>
    <t>ควรเพิ่มหลักสูตร การรับแรงกดดัน</t>
  </si>
  <si>
    <t>ควรใช้ภาษาอังกฤษ ทั้งเอกสาร และบทเรียน</t>
  </si>
  <si>
    <t xml:space="preserve">การอ่านแบบหรือการอ่าน Drawing ให้มีความเข้าใจอย่างจริงจังเกี่ยวกับสัญลักษณ์ต่างๆ (GD&amp;T) </t>
  </si>
  <si>
    <t>การใช้เครื่องมือและอุปกรณ์ช่าง</t>
  </si>
  <si>
    <t>การใช้เครื่องมือ</t>
  </si>
  <si>
    <t>กฎหมายที่ควรรู้ในงานวิศวกรรม</t>
  </si>
  <si>
    <t>อยากให้ลดจำนวนนักศึกษาแต่ละ section ลง เพื่อเพิ่มประสิทธิภาพในการเรียนการสอน</t>
  </si>
  <si>
    <t>อยากให้เพิ่มเนื้อหาส่วนประกอบและการทำงานเบื้องต้นของรถยนต์ให้นักศึกษาสามารถอธิบายภาพรวมได้อย่างแม่นยำ</t>
  </si>
  <si>
    <t>อยากให้การเรียนการสอนได้ลงมือที่และได้เห็นการทำงานมากกว่าทฤษฎี</t>
  </si>
  <si>
    <t>สอนให้เห็นประโยชน์ของการนำความรู้ไปใช้งานจริงหรือดูของจริง</t>
  </si>
  <si>
    <t>สอนแบบ4.0 สอนแบบเพื่อนนำไปใช้จริง</t>
  </si>
  <si>
    <t>สอนการใช้เครื่องมือวัดให้มากขึ้น</t>
  </si>
  <si>
    <t>มีกิจกรรมในการลงมือทำ ให้มากขึ้นครับ</t>
  </si>
  <si>
    <t>ภาษาอังกฤษ ต้องปรับปรุงให้สามารถติดต่อสื่อสารได้</t>
  </si>
  <si>
    <t>เพิ่มทักษะในการปฏิบัติ และทักษะด้านภาษาให้มากขึ้น</t>
  </si>
  <si>
    <t>เพิ่มการสอนที่มีการเข้าถึงเครื่องมือหรือเครื่องจักอย่างจริงจัง เพื่อให้นักศึกษาสามารถนำไปใช้งานได้จริง</t>
  </si>
  <si>
    <t>เพิ่มการเรียนภาษาอังกฤษ</t>
  </si>
  <si>
    <t>ทดลองใช้ภาษาอังกฤษในการสอนเพื่อพัฒนาผู้เรียน</t>
  </si>
  <si>
    <t>ดีแล้วค่ะ</t>
  </si>
  <si>
    <t>ควรสอนการใช้ MS OFFICE EXEL ให้ลึก การใช้สูตรต่างๆคำนวณ การสร้างกราฟต่างๆ อาทิเช่น Pareto, Spring Curve, 3-Axis Graph</t>
  </si>
  <si>
    <t>ควรมีหลักสูตรการปฏิบัติงานจริง เกี่ยวกับเครื่องจักรกลในโรงงาน</t>
  </si>
  <si>
    <t>ควรมีการเรียนการสอนทางปฏิบัติควบคู่กับวิชาการมากขึ้น</t>
  </si>
  <si>
    <t>ควรมาเวลาสอนมากกว่านี้</t>
  </si>
  <si>
    <t>ควรเน้นเรื่องภาษาอังกฤษและแลปไวรเบรชั่น</t>
  </si>
  <si>
    <t>การเรียนการสอนเข้มข้นและดีแล้ว แต่ควรจะมีการจัดสอบก่อนเทศกาลวันหยุดยาวต่างๆ เช่น ปีใหม่ สงกรานต์ เนื่องจากจะเ็นการลดความตึงเครึยดของนักศึกษาเกี่ยวกับความกังวลในการสอบได้ดีขึ้น</t>
  </si>
  <si>
    <t>การนำเสนอ</t>
  </si>
  <si>
    <t>ควรเพิ่มความรู้เพื้นฐานรื่อง IATF16949 สำหรับหลักสูตรวิศวกรรมยานยนต์ เนื่องจากสถานประกอบการคาดหวังว่านักศึกษาจะมีความรู้พื้นฐานบ้าง</t>
  </si>
  <si>
    <t>16. หลักสูตร วิศวกรรมโยธา</t>
  </si>
  <si>
    <t>17. หลักสูตร วิศวกรรมโลหการ</t>
  </si>
  <si>
    <t>อยากให้มีวิชาสอน excel โดยเฉพาะ</t>
  </si>
  <si>
    <t>อยากให้เน้นพาไปเห็นอาชีพสายงานของโยธาภายนอกการทำงานชีวิตจริง เพื่อจะได้เป็นเเรงบันดาลใจในการเรียน เพราะบางครั้งเรียนไปเจอเเต่ทฤษฏีไม่เห็นภาพจริง เเละ ไม่รู้จะนำสิ่งที่เรียนมาไปใช้งานจริงได้อย่างไร</t>
  </si>
  <si>
    <t xml:space="preserve">อยากให้นำรายวิชา Estimate กลายเป็นวิชาเมเจอร์(M) </t>
  </si>
  <si>
    <t>อยากให้จัดสอนให้ครอบคลุมทุกเนื้อหาที่ได้ใช้ในการทำงานจริงๆ โดยการสอบถามจาก นศ ที่จบออกไปทำงานแล้ว</t>
  </si>
  <si>
    <t xml:space="preserve">ให้เน้นเรื่องการออกแบบ การคำนวณ ที่ใช้ได้จริง </t>
  </si>
  <si>
    <t>หลักสูตรที่มีดีอยู่แล้วค่ะ</t>
  </si>
  <si>
    <t>สอนให้เห็นภาพจริงๆในการทำงาน</t>
  </si>
  <si>
    <t>สหกิจศึกษาน่าจะให้ระยะเวลาสหกิจศึกษาเพิ่มขึ้น เป็น 2เทอม</t>
  </si>
  <si>
    <t>เพิ่มแลปที่ใช้เครื่องมือที่ทันสมัย ที่การทำงานจริงได้ใช้</t>
  </si>
  <si>
    <t>เพิ่มจำนวนอุปกรณ์ในแลปเพื่อความพอเพียงต่อการเรียนที่นักศึกษาเพิ่มมากขึ้น อาจทำให้ไม่ชำนาญในการใช้อุปกรต่างๆ เช่น แลปเซอร์เวย์ เเลปอื่นๆ</t>
  </si>
  <si>
    <t>ผมอยากให้สหกิจเทอม1ครับ เพื่อที่จะได้มีเวลาเก็บวิชา2เทอมครับ</t>
  </si>
  <si>
    <t>เป้าหมายเพื่อให้นักศึกษาทำงานเป็น มีจรรยาบรรณในวิชาชีพ มีทักษาะวิศวกร</t>
  </si>
  <si>
    <t>บอกสิ่งที่ต้องใช้ในการทำงานในเนื้อหาที่เรียน</t>
  </si>
  <si>
    <t>เน้นลงมือปฏิบัติให้มาก เพราะการลงมือปฏิบัติจริงอย่างน้อยสามารถนำไปพูดคุย หรือ สื่อสารกับคนหน้างานจริงได้</t>
  </si>
  <si>
    <t>เน้นการศึกษาดูงานและปฏิบัติจริง</t>
  </si>
  <si>
    <t>ดูงานสถานที่จริง ฝึกปฎิบัติงานจริง ฝึกทำจริงหน้างาน ให้มากกว่าอยู่ในห้องเรียน</t>
  </si>
  <si>
    <t>ควรให้ทำการปฏิบัติมากขึ้น</t>
  </si>
  <si>
    <t>ควรสอนโปรแกรมที่จำเป็นต้องใช้ในการทำงาน</t>
  </si>
  <si>
    <t>ควรมีการใช้โปรแกรม ที่สถานประกอบการต้องการ เปลี่ยนหลักสูตรการเรียน</t>
  </si>
  <si>
    <t>ควรมีการใช้โปรแกรม</t>
  </si>
  <si>
    <t>ควรมี1วิชาเลือกบังคับให้นักศึกษาเลือกในสายงานเพื่อฝึกทักษะความรู้ก่อนไปสหกิจศึกษา เช่น สายงานทาง สายงานทางยกระดับรถไฟฟ้ามอเตอร์เวย์ สายงานอสังหาริมทรัพย์ เป็นต้น</t>
  </si>
  <si>
    <t>ควรเพิ่มเติมในเรื่องของวิชา่ถอดปริมาณโครงสร้างให้มากขึ้น และรวมถึงการอ่านแบบทางวิศกรรมให้มากขึ้น</t>
  </si>
  <si>
    <t>ควรจะบังคับให้ลงประมาณราคา</t>
  </si>
  <si>
    <t>การสอนใช้โปรแกรมวิเคราร์โครงสร้างที่ดีขค้น</t>
  </si>
  <si>
    <t>การทำแลปที่เข้นข้น</t>
  </si>
  <si>
    <t>เอางานที่สถานที่จริงมาให้นักศึกษาฝึกทำ</t>
  </si>
  <si>
    <t>อยากให้นำโปรเเกรมที่เกี่ยวกับสายงานโยธามากมายมาปรับใช้ในการเรียนการสอนให้มากยิ่งขึ้น</t>
  </si>
  <si>
    <t>อยากให้นำความรู้เรื่องเทคโนโลยีใหม่ที่เกี่ยวข้องกับสาขาวิชา มาประยุกต์เข้ากับการสอน</t>
  </si>
  <si>
    <t>ลดทฤษฎี แต่เน้นให้เข้าใจง่ายๆ</t>
  </si>
  <si>
    <t>ไม่มีข้อเสนอแนะค่ะ เพราะสิ่งที่เรียนมาดีแล้วค่ะ</t>
  </si>
  <si>
    <t>เพิ่มรายวิชาที่สอนเกี่ยวกับเครื่องมือที่ใช้ในการทำงาน</t>
  </si>
  <si>
    <t>เพิ่มเติมวิชาโปรแกรม เช่น revit Etabs เป็นต้น</t>
  </si>
  <si>
    <t>พัฒนาการสอนในรายวิชาภาษาต่างประเทศ</t>
  </si>
  <si>
    <t xml:space="preserve">เน้นเรื่อง ภาษา </t>
  </si>
  <si>
    <t xml:space="preserve">ดีแล้วครับ </t>
  </si>
  <si>
    <t>ควรให้มีกิจกรรมในสาขาวิชาเพื่อสร้างคอนเนคชั่นมีผลต่อการติดต่อ การทำงาน การรับเข้าทำงาน และการประสานงานร่วมกันระหว่างชั้นปีต่างๆ และฝึกความอดทนอดกั้นฝึกรับแรงกดดันจากหัวหน้าครับและเพื่อให้เป็นคนที่รู้จักเสียสละครับ</t>
  </si>
  <si>
    <t>ควรมีปฏิบัติหรือการออกไปดูงานจริงทุกวิชาที่สามารถทำได้</t>
  </si>
  <si>
    <t>การสอนที่เน้นให้เข้าใจและเห็นภาพจริงลักษณะรูปแบบงานหลายๆแบบ</t>
  </si>
  <si>
    <t>18. หลักสูตร วิศวกรรมสิ่งแวดล้อม</t>
  </si>
  <si>
    <t>อยากให้พัฒนาต่อไปเรื่อยๆ</t>
  </si>
  <si>
    <t>อยากให้เน้นฝึกปฎิบัติจริงมากยิ่งขึ้น</t>
  </si>
  <si>
    <t>ให้มีสัดส่วนในการสอบใกล้เคียงกันทั้ง3สาขา (วัสดุ)</t>
  </si>
  <si>
    <t>ให้มีการจัดการอุปกรณ์ที่เพียงพอต่อจำนวนนักศึกษา</t>
  </si>
  <si>
    <t xml:space="preserve">เรียนการ Coating </t>
  </si>
  <si>
    <t>เพิ่มหลักสูตร ในการเรียนรู้เกี่ยวการปฏิบัติงานจริง</t>
  </si>
  <si>
    <t>เพิ่มทักษะการสื่อสาร</t>
  </si>
  <si>
    <t>เพิ่มเติมหลักสูตรศึกษาด้านโลหะนอกกลุ่มเหล็กแบบจำเพาะเจาะจง</t>
  </si>
  <si>
    <t>เป็นเนื้อหาหลักสูตรที่ครบถ้วนดีแล้ว แต่ไม่ได้เจาะจงสำหรับเด็ก เช่นควรให้เด็กเน้นศึกษาวิชาที่ตนสนใจ และเปิดรายวิชาให้ได้ตามความต้องการของเด็ก และไม่ควรปิดกั้นโอกาสในการเปิดสอนเพียง1ปี1เทอมในรายวิชานั้น หากทำได้อยากจะให้เปิดวิชาที่เด็กติดเอฟกันเยอะ นำมาเปิดสอนในเทอมถัดไปด้วย ลดสาเหตุการเรียนมากกว่า4ปี เนื่องจากรอรายวิชาเปิด</t>
  </si>
  <si>
    <t>แนะนำให้นักศึกษาเห็นหน้างานจริงๆ เช่น ไปดูงานในสายงานที่ชอบ ค้นหาสายงานที่ถนัด</t>
  </si>
  <si>
    <t>ควรสอนเป็นภาษาอังกฤษเพื่อเป็นการพัฒนานักศึกษาในเรื่องของภาษา</t>
  </si>
  <si>
    <t>ควรเรียนจบรายวิานึงแล้วพานักศึกษาไปดูงานที่สถานประกอบการณ์เลย เด็กจะได้ไม่ฝันว่างานสบาย เพราะหน้างานจริงไม่เหมือนฝัน บางรายวิชาสายงานเป็นแบบนี้ซึ่งถ้าเด็กไม่ชอบก็ดีเพราะจะได้เน้นอุตสาหรกรรมที่นักศึกษาสนใจจริงๆและได้ดูสถานประกอบการมาบ้างแล้ว จะตัดสินใจเลือกสายงานง่ายขึ้น</t>
  </si>
  <si>
    <t>ควรบรรจุวิชาการเงินพื้นฐานให้เปนวิชาบังคับเพรสะนิสิตจะได้เตรียมตัวสู่การวางเเผนการใช้เงินได้อย่างถูกต้องเหมาะสมล</t>
  </si>
  <si>
    <t>อยากให้วิชาที่เป็นวิชาหลักๆ และมีความสำคัญในการที่จะไปทำงานต่อ อยากให้จัดไปดูงานสอดคล้องไปด้วย</t>
  </si>
  <si>
    <t>เรียนรู้การปฏิบัติงานจริงให้มากขึ้น</t>
  </si>
  <si>
    <t>เรียนภาคปฏิบัติมากยิ่งขึ้น</t>
  </si>
  <si>
    <t>เน้นให้เด็กๆ พรีเซ้นบ่อยๆ จะไม่เขิลและเก่งกล้าแสดงออกมากขึ้น</t>
  </si>
  <si>
    <t>ควรมีเตาอบชุบสูญญากาศ</t>
  </si>
  <si>
    <t>การเน้น ปฎิบัติ ให้มากขึ้น</t>
  </si>
  <si>
    <t>อยากให้มีงานวิจัยมากกว่านี้</t>
  </si>
  <si>
    <t>อยากให้เพิ่มวิชาเลือก ดังนี้
1. สถิติวิศวกรรม
2. การใช้โปรแกรม MS Office ในระดับ advance ที่สามารถนำมาใช้ในการทำงานได้จริง</t>
  </si>
  <si>
    <t>หลักสูตรเกี่ยวกับเครื่องมือช่าง ความรู้พื้นฐานทางเครื่องกล ไฟฟ้า และอุปกรณ์ต่างๆที่เกี่ยวกับวิศวกร</t>
  </si>
  <si>
    <t xml:space="preserve">วิชาสาขาที่เรียนสามารถนำมาประยุกต์ใช้ได้จริงในการทำงาน พื้นฐานความรู้ที่ได้เรียนมาทำให้สามารถเรียนรู้งานที่ได้รับมอบหมายจากพนักงานผู้ฝึกสอนได้เร็วขึ้น </t>
  </si>
  <si>
    <t>เรียนรู้การใช้เครื่องมือที่แปลกใหม่เกี่ยวข้องกับข้องกับงาน</t>
  </si>
  <si>
    <t>มุ่งเน้นหรือเพิ่มเติมหลักสูตรให้มีเนื้อหาที่เป็นนวัฒกรรมใหม่ๆ หรือเทคโนโลยีใหม่ๆ เพื่อทำให้ก้าวสถานการณ์ปัจจุบันมากยิ่งขึ้น</t>
  </si>
  <si>
    <t>ภาษาอังกฤษอยากให้เน้นการพูดมากๆ</t>
  </si>
  <si>
    <t>เพิ่มภาษาอังกฤษ</t>
  </si>
  <si>
    <t>เพิ่มเติมเนื้อหาเป็นภาษาอังกฤษ ในรายวิชา</t>
  </si>
  <si>
    <t>ฝึกการออกแบบ การเขียน Auto Cad</t>
  </si>
  <si>
    <t>ปรับปรุงการปฏิบัตรงานจริง เพื่อทำงานจริงได้อย่างคล่องตัว</t>
  </si>
  <si>
    <t>เน้นทำให้เห็นภาพเป็นหลัก</t>
  </si>
  <si>
    <t>เน้นการปฏิบัตรวมกับการเรียนในห้องเรียน</t>
  </si>
  <si>
    <t>ทุกวิชาทุกเน้นการปฏิบัติงานจริง</t>
  </si>
  <si>
    <t>ด้านภาษา​ต่างประเทศ</t>
  </si>
  <si>
    <t>ควรมีการเพิ่มการเรียนเกี่ยวกับการบริหาร</t>
  </si>
  <si>
    <t>ควรเพิ่มวิชาที่เรียนกับโยธาด้วย เพราะหลายๆคนทำงานเกี่ยวกับวิศวกรสุขาภิบาล ออกแบบระบบท่อทาง และงานก่อสร้างถนนที่ต้องมีการทำงานกับวิศวกรระบายนำ้ และควรมีวิชาที่เกี่ยวกับการจัดซื้อและประเมินราคา</t>
  </si>
  <si>
    <t>ควรเพิ่มการไปดูหน้างานจริงและการลงมือปฏิบัติให้ตรงกับหน้างานจริง</t>
  </si>
  <si>
    <t>ควรเน้นให้นักศึกษาได้เรียนรู้งานจริง</t>
  </si>
  <si>
    <t>ควรเน้นเพิ่มสาขาวิชา การจัดขยะให้มากขึ้น</t>
  </si>
  <si>
    <t>การนำความรู้ไปประยุกต์ใช้​ในสถานการณ์จริง</t>
  </si>
  <si>
    <t>อยากให้มีรายงานที่เกี่ยวกับที่เรียนมากกว่านี้</t>
  </si>
  <si>
    <t>อยากให้มีงานเกี่ยวกับการนำเสนองานเยอะๆค่ะ เนื่องจากพอมาทำงานจริงแล้วได้นำเสนองานต่างๆเกี่ยวกับด้านสิ่งแวดล้อมเยอะมาก คิดว่าการที่ได้หัดพูดนำเสนอเยอะๆน่าจะเป็นประโยชน์ต่อน้องๆรุ่นต่อไปค่ะ</t>
  </si>
  <si>
    <t>อยากให้เพิ่มภาษาอังกฤษในการสอนวิชาทั่วไปและวิชาของสาขา</t>
  </si>
  <si>
    <t>อยากให้เน้นวิชา ที่มีการคำนวณและออกแบบมากขึ้น มีการใช้โปรแกรม CAD ในการเรียนมากขึ้น</t>
  </si>
  <si>
    <t>สอบในรูปแบบที่มองภาพใหญ่ก่อนและค่อยๆ สอนในรายละเอียดย่อยในรายละเอียดต่างๆ เพื่อให้นักศึกษามองรูปออก</t>
  </si>
  <si>
    <t>สอนในแนวให้ลงมือปฏิบัติจริง</t>
  </si>
  <si>
    <t>สอนกฎหมาย</t>
  </si>
  <si>
    <t>เพิ่มเติมการฝึกปฏิบัติการจริง</t>
  </si>
  <si>
    <t>เน้นสอนภาษาอังกฤษในวิชาเรียนให้มากขึ้น</t>
  </si>
  <si>
    <t xml:space="preserve">ต้องการใช้อาจารย์ผู้ถ่ายทอดวิชาความรู้เล็งเห็นถึงการนำวิชาความรู้ไปใช้งานต่อในการทำงานจริง ควร update ข้อมูลให้มีความทันสมัย สอดคล้องกับสถานการณ์จริงในการทำงานในสายงานนั้นๆในปัจจุบัน </t>
  </si>
  <si>
    <t>ความรู้พื้นฐานทางเครื่องกล ไฟฟ้า และอุปกรณ์ต่างๆที่เกี่ยวกับวิศวกร</t>
  </si>
  <si>
    <t>ควรมีการเรียนการสอนให้ปฏิบัติจริงมากขึ้น</t>
  </si>
  <si>
    <t>ควรเพิ่มการฝึกทักษะการเขียนแบบทางโปรแกรมในด้านวิชาชีพมากขึ้น</t>
  </si>
  <si>
    <t>ควรเน้นเรื่อง ISO1400 และระบบมาตรฐานอื่นๆ</t>
  </si>
  <si>
    <t>ควรใช้เทคโนโลยีเข้ามาควบคู่กับการสอนเพื่อให้นักศึกษาเรียนรู้การใช้เทคโนโลยีอยู่เป็นประจำเพื่อให้สามารถใช้งานได้ในการทำงานและควรเพิ่มการใช้ภาษาอังกฤษเป็นประจำเพื่อให้นักศึกษาได้จดจำอย่างดี</t>
  </si>
  <si>
    <t>การจัดการขยะ</t>
  </si>
  <si>
    <t>19. หลักสูตร วิศวกรรมออกแบบผลิตภัณฑ์</t>
  </si>
  <si>
    <t>20. หลักสูตร วิศวกรรมอากาศยาน</t>
  </si>
  <si>
    <t>21. หลักสูตร วิศวกรรมอิเล็กทรอนิกส์</t>
  </si>
  <si>
    <t>22. หลักสูตร วิศวกรรมอุตสาหการ</t>
  </si>
  <si>
    <t>-เน้นการใช้ solidworks เฉพาะทางให้มากขึ้น
-สอนการปฏิบัติรุ้จักชื้นส่วนเครื่องจักรจริงใจอุตสาหกรรมมากขึ้น
-เน้นการคำนวณพื้นฐาน ให้ได้ เช่น simulations ทดสอบการรับแรงเบื้องต้นให้ได้,คำนวณทอร์กเบื้องต้น</t>
  </si>
  <si>
    <t xml:space="preserve">อยากให้รายวิชาที่สอน เป็นสิ่งที่ทางอุตสาหกรรมต้องการ </t>
  </si>
  <si>
    <t>ให้นักศึกษาลอง ค้นคว้า ปฏิบัติ หาข้อมูล เพื่อมาทำงาน จะได้เกิดทักษะ เพื่อการทำงานที่ดีและเป็นระบบ</t>
  </si>
  <si>
    <t xml:space="preserve">สอนใช้โปรแกรมเขียนแบบ , การอ่านแบบ </t>
  </si>
  <si>
    <t>เพิ่มวิชาเขียนแบบและลงลึกในโปรแกรมที่ใช้</t>
  </si>
  <si>
    <t>เพิ่มชั่วโมงเรียนวิชาเขียนแบบให้มากขึ้น
เพิ่มวิชาสายภาษา</t>
  </si>
  <si>
    <t>เป็นหลักสูตรที่ดี ตอบโจทย์ความต้องการในอุตสาหกรรม แต่หลักสูตรมีวิชาเรียนที่ยังไม่เหมาะสมเท่าที่ควร หากสาขาวิชามีโอกาศได้ปรับปรุงหลักสูตรให้ดียิ่งขึ้น จะเป็นสาขาที่น่าสนใจมากๆ</t>
  </si>
  <si>
    <t>ปรับปรุงรายวิชาให้สามารถใช้ได้จริง</t>
  </si>
  <si>
    <t>เนื่องจากเป็นสาขาที่เพิ่งเปิดและเพิ่งปิดไปจึงไม่มีคำแนะนำใด</t>
  </si>
  <si>
    <t>เน้นภาษาอังกฤษเพื่อการสื่อสาร</t>
  </si>
  <si>
    <t>ควรมีการสอนเรื่องการเขียนโปรเเกรมเกี่ยวกับหุ่นยนต์ให้มากขึ้นเเล้วควรมีการสอนโปรแกรมเขียนเเบบที่มากกว่าSolidworkและAutoCad</t>
  </si>
  <si>
    <t>ควรมีการเรียนหลักสูตรเกี่ยวกับระบบอุตสาหกรรมให้มากขึ้น เพราะส่วนใหญ่ทำงานในนิคมอุตสาหกรรม การมีความรู้เรื่องระบบต่างๆ ระบบการจัดการต่างๆของโรงงานอุตสาหกรรมจะทำให้เราเรียนรู้ตอนไปปฏิบัติงานได้ดียิ่งขึ้น</t>
  </si>
  <si>
    <t>ควรเพิ่มวิชาเรียนที่เกี่ยวกับระบบลม</t>
  </si>
  <si>
    <t>ดีแล้วครับ</t>
  </si>
  <si>
    <t>ให้ความรู้ และเทคนิคที่สำคัญสำหรับนักศึกษา จะได้นำไปประยุกต์ใช้ ในการทำงาน</t>
  </si>
  <si>
    <t xml:space="preserve">ผมคิดว่าในแต่ละรายวิชา มีมาตรฐานที่ไม่เท่าเทียมกันในแต่ละเทอม เช่น เทอม1เป็นเทอมที่นักศึกษาลงทะเบียนรีเกรด หากนักศึกษาลงทะเบียนเรียนในเทอมนี้ จะทำให้นักศึกษามีโอกาสได้เกรดที่ดีกว่าลงเรียนในเทอมปกติ ซึ่งเป็นผลเสียต่อเกรดรวมของกลุ่มคนที่ลงทะเบียนเรียนในเทอมปกติเป็นอย่างมาก </t>
  </si>
  <si>
    <t>โปรเจกเยอะดีแล้วครับ</t>
  </si>
  <si>
    <t>ปฏิบัติเพิ่มขึ้น</t>
  </si>
  <si>
    <t>ควรหาสถานการณืที่เกิดขึ้นจริงมาให้เรียนรู้บ่อยๆ</t>
  </si>
  <si>
    <t>ควรสอนโดยใช้ภาษาอังกฤษทั้งหมด</t>
  </si>
  <si>
    <t>ควรมีอุปกรณ์การเรียนการสอนในเเลปให้มากกว่านี้</t>
  </si>
  <si>
    <t>ควรมีการเพิ่มเครื่องมือที่ใช้ในวิชาปฏิบัติการ หรือลดจำนวนนักศึกษาให้เพียงพอต่อการเข้าถึงและได้ปฏิบัติจริง เพื่อประสิทธิภาพของผู้เรียนจะได้มีความเข้าใจในการปฏิบัติมากขึ้นและสามารถนำไปใช้ได้จริง</t>
  </si>
  <si>
    <t>ควรเน้นให้นักศึกษาได้ลงมือปฏิบัติมากขึ้น</t>
  </si>
  <si>
    <t>อยากให้ในหลักสูตรมีวิชาที่ศึกษาเกี่ยวสายการบินให้มากขึ้น และเน้นภาษาอังกฤษให้มีคุณภาพมากกว่านี้</t>
  </si>
  <si>
    <t>หลักสูตรการเรียนเป็นที่น่าพอใจมาก แต่โลกยุคโลกาภิวัฒน์นี้ทำให้เราควรหาความรู้ใส่ตัวเสมอ หลักสูตรจึงควรให้มีความทันสมัยมากขึ้นตามยุค</t>
  </si>
  <si>
    <t xml:space="preserve">สำหรับเนื้อหาที่เรียนมีความครบถ้วนเเละเพียงพอในการทำงาน เเต่สิ่งที่ควรเพิ่มคือภาษาอังกฤษ ซึ่งจำเป็นมากต่อการหางาน จำเป็นต้องมี score TOEIC </t>
  </si>
  <si>
    <t xml:space="preserve">ลดรายวิชาที่ไม่จำเป็นต่อสายงานลง </t>
  </si>
  <si>
    <t>เรียนทุกรายวิชา เป็นภาษาอังกฤษ โอกาสการได้งานทำต่อเลย จะสูงมาก และได้เปรียบคนอื่น</t>
  </si>
  <si>
    <t xml:space="preserve">เพิ่มวิชาปฏิบัติ </t>
  </si>
  <si>
    <t>เป็นสายงานที่เฉพาะเจาะจงจึงทำให้หางานที่ตรงกับสายที่เรียนมาได้ยากและเปิดรับเป็นจำนวนน้อยแต่นักศึกษาจบใหม่เริ่มมีเยอะขึ้น อยากให้ทางสาขาวิชาลดจำนวนนักศึกษาให้น้อยลงเหมาะกับบุคลากรและอุปกรณ์ที่มี</t>
  </si>
  <si>
    <t>เน้นให้มีจินตนาการ หลักการ นวัตกรรมและเทคโนโลยีให้มากขึ้น</t>
  </si>
  <si>
    <t>เน้นการปฏิบัติจริง และ เช้มงวดเรื่องภาษาที่สองมากขึ้น</t>
  </si>
  <si>
    <t>ควรมีวิชาที่ได้ลงมือปฏิบัติงานจริงในวิชานั้นๆเพิ่มขึ้นอีก เพื่อที่ให้มีประสบการณ์เบื้องต้น</t>
  </si>
  <si>
    <t>ควรมีการฝึกอบรมเกี่ยวกับงานและมีใบรับ</t>
  </si>
  <si>
    <t>ควรเปิดรายวิชาที่เหมาะสมกับสาขาวิชา ให้ความรู้ และ สอนปฏิบัติงานจริง</t>
  </si>
  <si>
    <t>ควรเป็นอินเตอร์ไปเลยสำหรับวิชาmajor เพราะใช้ภาษาอังกฤษเป็นหลักในการทำงานและเขียนรายงาน</t>
  </si>
  <si>
    <t>ควรใช้ภาษาอังกฤษให้มากกว่านี้</t>
  </si>
  <si>
    <t>ควรจะมีการรับรอง ใบ กว.เครื่องกลและอากาศยาน หลังจบการศึกษา เพื่อเพิ่มโอกาสทำงานทั้ง สองสายวิชา</t>
  </si>
  <si>
    <t>ให้นักศึกษาลงมือปฏิบัติจริงมากขึ้น</t>
  </si>
  <si>
    <t>มีควิซง่ายๆในส่วนที่สำคัญ กระตุ้นการเรียนของนักศึกษา</t>
  </si>
  <si>
    <t>ในเมื่อการเรียนต้องทันสมัย อาจารย์ผู้สอนเลยอาจจะต้องทำงานหนักกันมากขึ้น ก็ควรให้อาจารย์พักผ่อนบ้างหรือควรผ่อนคลายในการสอน ถ้าจะให้ดีก็เพิ่มเงินเดือนให้ผู้สอนด้วย ท่านจะได้ไม่เครียด ท่านก็จะได้สอนได้อย่างสนุกสนาน</t>
  </si>
  <si>
    <t>ในการสอนควรมีการบรรยายเป็นภาษาอังกฤษบางเพื่อให้เกิดการพัฒนาทักษะต่างภาษาอังกฤษ</t>
  </si>
  <si>
    <t>เน้นการคิดให้เป็นระบบ  วิเคราะห์ปัญหาเฉพาะหน้า และแก้ปัญหาได้อย่างมีหลักการ</t>
  </si>
  <si>
    <t>โดยพื้นฐานรายวิชาที่เรียนส่วนมาก มีคำศัพท์ที่เป็นคำศัทพ์เฉพาะที่เป็นภาษาอังกฤอยุ่เเล้ว แต่อยากให้สอนเป็นภาษาอังกฤษทั้งหมดไปเลยเพื่อสร้างความคุ้นเคยให้เเก่เด็กในด้านภาษา</t>
  </si>
  <si>
    <t>ควรมีอาจารย์ต่างชาติ เยอะๆ เพื่อฝึกความเคยชินในด้านการฟัง ให้กับนักศึกษา</t>
  </si>
  <si>
    <t>1.ควรเพิ่มวิชาเรียนเครื่องกลในหลักสูตรอากาศยานให้สามารถลงเรียนได้ เนื่องจากไม่มีรายวิชาในหลักสูตรทำให้ เมื่อขอเพิ่มรายวิชาไม่สามารถลงเรียนได้ ขาดโอกาสในวิชาที่อยากศึกษาเพิ่มเติมตัดโอกาสการทำงานสายต่างๆในอนาคต
2.ควรปรับการสอนให้พัฒนาทักษะทางภาษามากขึ้น
3.เน้นเรียนกับปฎิบัติเพิ่มมากขึ้นเพื่อเพิ่มความรู้ความเข้าใจมากขึ้น
4.เพิ่มการเรียนรู้ด้วยตนเองก่อนเข้าเรียน เพื่อที่จะได้แลกเปลี่ยนความรู้หลังจากศึกษาด้วยตนเองภายในชั้นเรียน
5.เน้นการเรียนรู้แบบ Project Base
6.ควรมีการสหกิจศึกษา2ครั้ง(เช่นปี3เทอม2และปี4เทอม3)เพื่อที่จะได้กลับมาศึกษาในวิชาที่ควรเรียนเพิ่มเติม</t>
  </si>
  <si>
    <t>อยากให้รายวิชาที่เรียนนำไปใช้ได้จริง</t>
  </si>
  <si>
    <t>อยากให้มีการเพิ่มการเรียนการสอนเกี่ยวกับวิชานี้มากขึ้น</t>
  </si>
  <si>
    <t>อยากให้เพิ่มหลักสูตร PLC</t>
  </si>
  <si>
    <t xml:space="preserve">อยากให้เน้นภาคปฏิบัติเยอะๆ </t>
  </si>
  <si>
    <t>อยากให้เน้นปฏิบัติมากกว่าทฤษฎี</t>
  </si>
  <si>
    <t>สำหรับวิศวกรรมศาสตร์บางสาขาวิชาที่ต้องใช้การเขียนโปรแกรมเยอะ อยากให้มีการเพิ่มวิชาเรียนที่เกี่ยวข้องกับการเขียนโปรแกรมมากกว่านี้ เช่น วิศวกรรมอิเล็กทรอนิกส์ ต้องใช้การเขียนโปรแกรมเนื่องจากอุปกรณ์อิเล็กทรอนิกส์สมัยนี้ส่วนใหญ่ถูกควบคุมด้วยซอฟท์แวร์ แต่ในหลักสูตรของวิศวกรรมอิเล็กทรอนิกส์นั้นวิชาเรียนทางด้านโปรแกรมน้อยมาก ภาษาแอสเซมบลีมันเก่ามากแล้วก็ควรตัดออก หลายๆวิชาเน้นฮาร์ดแวร์มากไปก็ควรตัดออก และเพิ่มวิชาอื่นที่เกี่ยวข้องโดยตรงเข้าไปเพื่อให้หลักสูตรมีความตรงสายงานมากขึ้น</t>
  </si>
  <si>
    <t xml:space="preserve">เพิ่มวิชาพื้นฐานภาษาจีน ญี่ปุ่น </t>
  </si>
  <si>
    <t>เพิ่มวิชาทางด้านสถิติ</t>
  </si>
  <si>
    <t>เพิ่มวิชา sgada</t>
  </si>
  <si>
    <t>เพิ่ม basic statistics ใน วิศวกรรมอิเล็กทรอนิกส์</t>
  </si>
  <si>
    <t>ปรับให้ตรงกับอุสาหกรรมมากที่สุด</t>
  </si>
  <si>
    <t>ปฏิบัติเพิ่มมากขึ้น</t>
  </si>
  <si>
    <t>ควรให้ระบบการเรียนในห้อง มีการฝึกให้ปฏิบัติจริงด้วย เพื่อเพิ่มความเข้าใจในบทเรียนมากขึ้น</t>
  </si>
  <si>
    <t>ควรมีหลักสูตรภาษาอังกฤษหรือสองภาษา</t>
  </si>
  <si>
    <t>การเรียนการสอนดีครับ คณาจารย์ทางด้านโทรคมนาคมและอิเล็กทรอนิกส์เก่ง แต่ยังขาดแคลน บุคลากร และ คณาจารย์ ที่ต้องสอนทางด้านการเขียนโปรแกรม เช่น PLC ,C# ,JAVA ,Python เพราะการใช้อิเล็กทรอนิกส์ ก็ต้องควบคู่กับการพัฒนาทางด้านซอฟท์แวร์ด้วย ถ้ามีวิชา หรือแลป ที่สอนทางด้านนี้ จะดีมากๆ และจะเป็นที่ต้องการทางตลาดแรงงาน สำหรับยุค อุตสาหกรรม 4.0 ที่ดีมากๆครับ</t>
  </si>
  <si>
    <t>อยากให้มีการฝึกทักษะการพพูด</t>
  </si>
  <si>
    <t>พัฒนาระบบการเรียนให้ดีกว่าเดิมสามารถทำให้นักศึกษาเค้าใจได้ง่าย</t>
  </si>
  <si>
    <t>ควรมีการเรียนทฤษฎีแล้วมีภาคปฏิบัติไปด้วย</t>
  </si>
  <si>
    <t>การสอนควรให้มีการโต้ตอบในห้องเรียนระหว่างครูกับศิษย์มากกว่าการนั่งฟังคำบรรยายอย่างเดียว</t>
  </si>
  <si>
    <t>การเรียนการสอนดีครับ มีทั้ง ทฤษฎี และ ปฏิบัติ(แลป) และ โครงงานทางด้านวิศวกรรม</t>
  </si>
  <si>
    <t>-มีการไปศึกษาดูงานจากสถานประการ แล้วนำมาทำเป็นโปรเจ็คในแต่ละปี
-ลงรายละเอียดในส่วนของการใช้เครื่องมือ ที่จำเป็นต้องใช้ในโรงงานอุตสาหกรรม</t>
  </si>
  <si>
    <t xml:space="preserve">ให้สามารถทำงานที่ไหนก็ได้ ที่ไม่ใช่เฉพาะโรงงาน </t>
  </si>
  <si>
    <t>ให้สาขาวิชากำหนดเปิดรายวิชาเลือกบังคับตามที่นักศึกษาให้ความสนใจหรือมีความถนัดในด้านนั้นๆ เพื่อก่อให้เกิดการนำไปต่อยอดในการทำงาน</t>
  </si>
  <si>
    <t>สอนหลักสูตรภาวะการเป็นผู้นำ ให้กล้าแสดงออกแสดงความคิดเห็นมากขึ้น</t>
  </si>
  <si>
    <t>เพิ่มวิชาและชั่วโมงเรียนเรียนของการฝึกปฏิบัติจริง</t>
  </si>
  <si>
    <t>เพิ่มการเรียนรู้ทางการลงมือปฎิบัติงานให้มากขึ้น</t>
  </si>
  <si>
    <t>พิ่มความรู้ทางด้านวัฒกรรม</t>
  </si>
  <si>
    <t>เปิดสอนรายวิขาให้ตรงกับบูลาติน</t>
  </si>
  <si>
    <t>ปรับปรุงเรื่องการนำมาประยุกต์ใช้ในการปฏิบัติงานจริง</t>
  </si>
  <si>
    <t>เน้นภาษาอังกฤษมากขึ้น และเพิ่มส่วนการปฏิบัติงาน เพื่อที่จะได้เกิดความถนัดเฉพาะด้านที่ไปตอบโจทย์สถานประกอบการ รวมถึงส่งเสริมให้นักศึกษาเข้าร่วมกิจกรรมที่มีประโยชน์มากขึ้น</t>
  </si>
  <si>
    <t>เน้นปฏิบัติให้เห็นภาพชัดขึ้น</t>
  </si>
  <si>
    <t>เน้นความรุ้ที่สามารถประยุกต์ใช้ได้กับการทำงานจริง</t>
  </si>
  <si>
    <t>เน้นการทำปฏิบัติการให้มากขึ้น</t>
  </si>
  <si>
    <t>เฉลยหลังสอบ เพื่อจะได้ทราบว่าเข้าใจถูกหรือผิดตามที่เรียนมา</t>
  </si>
  <si>
    <t xml:space="preserve">คือผมก็เรียนแต่หลักสูตรสาขาของอุตสาฯมาหนะเนอะ เลยไม่ทราบว่าสาขาอื่นเขาเรียนกันยังไง ถ้าจะให้แนะนำของสาขาอุตสาฯ ก็อยากจะแนะนำในส่วนของการปฏิบัติ เพราะการปฏิบัติจะทำให้เข้าใจมากยิ่งขึ้น ซึ่งหลายๆอย่างก็ขึ้นอยู่กับนักศึกษาอีก </t>
  </si>
  <si>
    <t xml:space="preserve">ควรสอนให้เด็กได้รู้ว่างานไม่ได้มีอยู่แค่ในโรงงาน เราสามารถทำงานได้หลากหลาย ไม่จำกัดแค่โรงงาน </t>
  </si>
  <si>
    <t>ควรมีการเรียนที่เจาะลึก​ เรื่องที่ตรงกับสาขา​ และความรู้ที่จะนำมาใช้ในการทำงานจริง​ ควรเน้นภาษาอังกฤษให้มากๆ​ และเน้การนำเสนองานให้นักศึกษาทุกคนกล้าพูดกล้าเป็นผู้นำ</t>
  </si>
  <si>
    <t>ควรมีการปรับปรุงหลักสูตรให้เข้าทันกับยุคสมัยในปัจจุบันที่มีเรื่องของAutomationให้มากขึ้น 
ควรมีการเพิ่มและเน้นในมิติเรื่องของการบริหารให้มากขึ้น</t>
  </si>
  <si>
    <t xml:space="preserve">ควรเพิ่มการเรียนการสอน ในวิชาแลป หรือวิชาที่เน้นการปฏิบัติงาน คล้ายวิชาสหกิจศึกษาเพิ่มในหลักสูตร </t>
  </si>
  <si>
    <t>การฝึกปฏิบัติจริงมากขึ้น</t>
  </si>
  <si>
    <t>การประยุกต์เอาโปรแกรมจริงมาใช่เพื่อที่จะสามารถนำมาใช้งานจริงได้</t>
  </si>
  <si>
    <t>อยากให้เน้นภาษาให้มากๆ​ และให้นักศึกษาทุกคนได้นำเสนองาน​ ได้พูกหน้าชั้นเรียนบ่อยๆ​ ฝึกความเป็นผู้นำให้มากๆค่ะ</t>
  </si>
  <si>
    <t xml:space="preserve">อยากแนะนำในส่วนของภาษาอังกฤษครับ อยากให้เน้นการพูดและฟังมากยิ่งขึ้น </t>
  </si>
  <si>
    <t>ให้มีการฝึกพรีเซนต์ภาษาอังกฤษเยอะๆ ฝึกการคิดอย่างเป็นระบบเยอะๆ</t>
  </si>
  <si>
    <t xml:space="preserve">สอนให้สามารถนำไปใช้ได้จริงๆกว่านี้ สอนให้ประยุกต์ได้มากกว่าการทำงานในโรงงาน เน้นการคิดวิเคราะห์ ฝึกคิดให้หลากหลาย </t>
  </si>
  <si>
    <t>สอนเป็นภาษาอังกฤษ. 
เพื่อให้เกิดทักษะทางด้านภาษา</t>
  </si>
  <si>
    <t>พัฒนาทางด้านภาษาเพิ่มมากขึ้น</t>
  </si>
  <si>
    <t>เน้นภาษาอังกฤษที่มากขึ้น และเสริมทักษะเฉพาะทาง</t>
  </si>
  <si>
    <t>เน้นเข้าใจ ปฏิบัตจริง มากกว่าทฤษฎี</t>
  </si>
  <si>
    <t>เน้นการใช้โปรแกรมให้มากขึ้น</t>
  </si>
  <si>
    <t xml:space="preserve">นำเอาเทคโนโลยีเข้าประยุกต์ใช้ในการเรียนการสอนให้มากขึ้นระหว่างอาจารย์กับนักศึกษา </t>
  </si>
  <si>
    <t>ใช้ภาษาอังกฤษในการเรียนการสอนให้มากขึ้น</t>
  </si>
  <si>
    <t>จัดเลคเชอร์ให้ครบถ้วนและละเอียด</t>
  </si>
  <si>
    <t>ควรเพิ่มการเรียนการสอนที่ฝึกปฏิบัติจริงให้มากกว่านี้
ควรเน้นสอนภาษาอังกฤษที่สามารถใช้งานได้จริงในการใช้ชีวิต การทำงาน</t>
  </si>
  <si>
    <t xml:space="preserve">ควรเปลี่ยนการเรียนการสอนจากภาษาไทย เป็นภาษาอังกฤษ และเน้นการปฏิบัติการ วิจัย โครงงาน </t>
  </si>
  <si>
    <t xml:space="preserve">ควรจัดการเรียนการสอนเชิงคิดวิเคราะห์มากกว่านี้และสามารถประยุกต์ใช้ได้ไม่ใช่แค่เข้าโรงงาน  จัดกิจกรรมในสาขาเชิงพัฒนาตัวเอง </t>
  </si>
  <si>
    <t>การเปิดโอกาสให้นักศึกษาแสดงความเห็นขณะเรียน</t>
  </si>
  <si>
    <t>ตารางที่ AUN-QA 11.3-1  : ร้อยละของบัณฑิตระดับปริญญาตรีที่ได้งานทำและประกอบอาชีพอิสระ ภายใน 1 ปี (บัณฑิต รุ่นปีการศึกษา 2560)</t>
  </si>
  <si>
    <t>สผ. (AUN-QA 11.3-1 ปริญญาตรี)</t>
  </si>
  <si>
    <t>บัณฑิตที่ตอบแบบ
สำรวจ (ไม่นับที่
ศึกษาต่อ เกณฑ์ทหาร
และอุปสมบท) 
G=M-(C+E+F)</t>
  </si>
  <si>
    <t>ร้อยละ
(G/M*100)</t>
  </si>
  <si>
    <t>บัณฑิตที่ได้งานทำทั้งหมด (ตามสูตรการคำนวณของ สกอ.)
H=A+B</t>
  </si>
  <si>
    <t>ร้อยละ
(H/G*100)</t>
  </si>
  <si>
    <t>จำนวน
(G)</t>
  </si>
  <si>
    <t>จำนวน
(H)</t>
  </si>
  <si>
    <t>บัณฑิตที่มีงานทำ
(H)</t>
  </si>
  <si>
    <t>สผ. (AUN-QA 11.3-2 ปริญญาตรี)</t>
  </si>
  <si>
    <t>ตารางที่ AUN-QA 11.3-2  :  บัณฑิตระดับปริญญาตรีรุ่นปีการศึกษา 2560 ที่มีงานทำ จำแนกตามประเภทงานและการได้งานตรงหลักสูตร</t>
  </si>
  <si>
    <t xml:space="preserve">ตารางที่ AUN-QA 11.3-3  :  ระยะเวลาที่บัณฑิตระดับปริญญาตรีรุ่นปีการศึกษา 2560 ได้งานทำ </t>
  </si>
  <si>
    <t>สผ. (AUN-QA 11.3-3 ปริญญาตรี)</t>
  </si>
  <si>
    <t>ตารางที่ AUN-QA 11.3-(4-5-6)  :  บัณฑิตระดับปริญญาตรีรุ่นปีการศึกษา 2560 ที่ได้ทำงานจำแนกตามกลุ่มบริษัท</t>
  </si>
  <si>
    <t>ตารางที่ AUN-QA 11.3-xx  :  เปรียบเทียบบัณฑิตที่มีงานทำ 2560 เทียบกับปี 2559</t>
  </si>
  <si>
    <t>รุ่นปีการศึกษา 2560</t>
  </si>
  <si>
    <t>รุ่นปีการศึกษา 2559</t>
  </si>
  <si>
    <t>เพิ่ม/(ลด)</t>
  </si>
  <si>
    <t>สำนักวิชา/ หลักสูตร</t>
  </si>
  <si>
    <t>ส่วนต่าง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</si>
</sst>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0.00;;\-"/>
    <numFmt numFmtId="188" formatCode="0;;\-"/>
    <numFmt numFmtId="189" formatCode="0."/>
    <numFmt numFmtId="190" formatCode="0.00_ ;[Red]\(0.00\);;\-"/>
  </numFmts>
  <fonts count="29" x14ac:knownFonts="1">
    <font>
      <sz val="16"/>
      <name val="Angsana New"/>
      <charset val="222"/>
    </font>
    <font>
      <sz val="12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sz val="11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sz val="9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5"/>
      <name val="Angsana New"/>
      <family val="1"/>
    </font>
    <font>
      <sz val="15"/>
      <name val="TH SarabunPSK"/>
      <family val="2"/>
    </font>
    <font>
      <b/>
      <sz val="15"/>
      <name val="TH SarabunPSK"/>
      <family val="2"/>
    </font>
    <font>
      <b/>
      <sz val="15"/>
      <name val="Angsana New"/>
      <family val="1"/>
    </font>
    <font>
      <u/>
      <sz val="15"/>
      <name val="TH SarabunPSK"/>
      <family val="2"/>
    </font>
    <font>
      <b/>
      <sz val="16"/>
      <name val="TH SarabunPSK"/>
      <family val="2"/>
    </font>
    <font>
      <b/>
      <u val="double"/>
      <sz val="15"/>
      <name val="TH SarabunPSK"/>
      <family val="2"/>
    </font>
    <font>
      <b/>
      <sz val="14"/>
      <name val="Angsana New"/>
      <family val="1"/>
    </font>
    <font>
      <b/>
      <sz val="14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9"/>
      <name val="TH SarabunPSK"/>
      <family val="2"/>
    </font>
    <font>
      <b/>
      <sz val="14.5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3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33"/>
      </right>
      <top style="double">
        <color indexed="64"/>
      </top>
      <bottom style="hair">
        <color indexed="33"/>
      </bottom>
      <diagonal/>
    </border>
    <border>
      <left style="hair">
        <color indexed="33"/>
      </left>
      <right style="thin">
        <color indexed="64"/>
      </right>
      <top style="double">
        <color indexed="64"/>
      </top>
      <bottom style="hair">
        <color indexed="33"/>
      </bottom>
      <diagonal/>
    </border>
    <border>
      <left style="thin">
        <color indexed="64"/>
      </left>
      <right style="hair">
        <color indexed="33"/>
      </right>
      <top style="hair">
        <color indexed="33"/>
      </top>
      <bottom style="hair">
        <color indexed="33"/>
      </bottom>
      <diagonal/>
    </border>
    <border>
      <left style="hair">
        <color indexed="33"/>
      </left>
      <right style="thin">
        <color indexed="64"/>
      </right>
      <top style="hair">
        <color indexed="33"/>
      </top>
      <bottom style="hair">
        <color indexed="33"/>
      </bottom>
      <diagonal/>
    </border>
    <border>
      <left style="thin">
        <color indexed="64"/>
      </left>
      <right style="hair">
        <color indexed="33"/>
      </right>
      <top style="hair">
        <color indexed="33"/>
      </top>
      <bottom style="thin">
        <color indexed="64"/>
      </bottom>
      <diagonal/>
    </border>
    <border>
      <left style="hair">
        <color indexed="33"/>
      </left>
      <right style="thin">
        <color indexed="64"/>
      </right>
      <top style="hair">
        <color indexed="3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33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33"/>
      </right>
      <top style="thin">
        <color indexed="64"/>
      </top>
      <bottom/>
      <diagonal/>
    </border>
    <border>
      <left style="hair">
        <color indexed="33"/>
      </left>
      <right/>
      <top style="thin">
        <color indexed="64"/>
      </top>
      <bottom/>
      <diagonal/>
    </border>
    <border>
      <left style="hair">
        <color indexed="3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theme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33"/>
      </right>
      <top style="hair">
        <color indexed="64"/>
      </top>
      <bottom style="hair">
        <color indexed="64"/>
      </bottom>
      <diagonal/>
    </border>
    <border>
      <left style="dotted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33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33"/>
      </right>
      <top style="hair">
        <color indexed="64"/>
      </top>
      <bottom style="thin">
        <color indexed="64"/>
      </bottom>
      <diagonal/>
    </border>
    <border>
      <left style="dotted">
        <color theme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1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33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33"/>
      </right>
      <top style="double">
        <color indexed="64"/>
      </top>
      <bottom style="hair">
        <color indexed="64"/>
      </bottom>
      <diagonal/>
    </border>
    <border>
      <left style="dotted">
        <color theme="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/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33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33"/>
      </right>
      <top style="thin">
        <color indexed="64"/>
      </top>
      <bottom style="thin">
        <color indexed="64"/>
      </bottom>
      <diagonal/>
    </border>
    <border>
      <left style="dotted">
        <color indexed="3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33"/>
      </right>
      <top style="thin">
        <color indexed="64"/>
      </top>
      <bottom/>
      <diagonal/>
    </border>
    <border>
      <left style="hair">
        <color indexed="33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14"/>
      </right>
      <top/>
      <bottom style="hair">
        <color indexed="64"/>
      </bottom>
      <diagonal/>
    </border>
    <border>
      <left style="dotted">
        <color theme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1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14"/>
      </right>
      <top style="hair">
        <color indexed="64"/>
      </top>
      <bottom/>
      <diagonal/>
    </border>
    <border>
      <left style="dotted">
        <color theme="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33"/>
      </right>
      <top style="double">
        <color indexed="64"/>
      </top>
      <bottom style="double">
        <color indexed="64"/>
      </bottom>
      <diagonal/>
    </border>
    <border>
      <left style="dotted">
        <color theme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33"/>
      </right>
      <top style="hair">
        <color indexed="33"/>
      </top>
      <bottom/>
      <diagonal/>
    </border>
    <border>
      <left style="hair">
        <color indexed="33"/>
      </left>
      <right style="thin">
        <color indexed="64"/>
      </right>
      <top style="hair">
        <color indexed="33"/>
      </top>
      <bottom/>
      <diagonal/>
    </border>
    <border>
      <left style="dotted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26" fillId="0" borderId="0"/>
    <xf numFmtId="0" fontId="3" fillId="0" borderId="0"/>
  </cellStyleXfs>
  <cellXfs count="425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8" fontId="14" fillId="0" borderId="0" xfId="0" applyNumberFormat="1" applyFont="1" applyFill="1" applyAlignment="1">
      <alignment vertical="center"/>
    </xf>
    <xf numFmtId="188" fontId="11" fillId="0" borderId="0" xfId="0" applyNumberFormat="1" applyFont="1" applyFill="1" applyAlignment="1">
      <alignment vertical="center"/>
    </xf>
    <xf numFmtId="188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88" fontId="1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87" fontId="14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89" fontId="11" fillId="0" borderId="0" xfId="0" applyNumberFormat="1" applyFont="1" applyFill="1" applyBorder="1" applyAlignment="1">
      <alignment horizontal="left" vertical="center"/>
    </xf>
    <xf numFmtId="187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9" fontId="15" fillId="0" borderId="0" xfId="0" applyNumberFormat="1" applyFont="1" applyFill="1" applyBorder="1" applyAlignment="1">
      <alignment horizontal="left" vertical="center"/>
    </xf>
    <xf numFmtId="187" fontId="1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89" fontId="12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9" fontId="12" fillId="0" borderId="0" xfId="0" quotePrefix="1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188" fontId="12" fillId="0" borderId="3" xfId="0" applyNumberFormat="1" applyFont="1" applyFill="1" applyBorder="1" applyAlignment="1">
      <alignment vertical="center"/>
    </xf>
    <xf numFmtId="187" fontId="12" fillId="0" borderId="3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vertical="center"/>
    </xf>
    <xf numFmtId="187" fontId="1" fillId="0" borderId="0" xfId="0" applyNumberFormat="1" applyFont="1" applyFill="1" applyAlignment="1">
      <alignment vertical="center"/>
    </xf>
    <xf numFmtId="189" fontId="1" fillId="0" borderId="0" xfId="0" applyNumberFormat="1" applyFont="1" applyFill="1" applyBorder="1" applyAlignment="1">
      <alignment horizontal="left" vertical="center"/>
    </xf>
    <xf numFmtId="189" fontId="21" fillId="0" borderId="0" xfId="1" applyNumberFormat="1" applyFont="1" applyFill="1" applyBorder="1" applyAlignment="1">
      <alignment horizontal="left" vertical="top"/>
    </xf>
    <xf numFmtId="0" fontId="9" fillId="0" borderId="0" xfId="1" applyFont="1" applyFill="1" applyAlignment="1">
      <alignment horizontal="left" vertical="center"/>
    </xf>
    <xf numFmtId="188" fontId="9" fillId="0" borderId="0" xfId="1" applyNumberFormat="1" applyFont="1" applyFill="1" applyAlignment="1">
      <alignment horizontal="center" vertical="center"/>
    </xf>
    <xf numFmtId="187" fontId="9" fillId="0" borderId="0" xfId="1" applyNumberFormat="1" applyFont="1" applyFill="1" applyAlignment="1">
      <alignment horizontal="center" vertical="center"/>
    </xf>
    <xf numFmtId="188" fontId="9" fillId="0" borderId="0" xfId="1" applyNumberFormat="1" applyFont="1" applyFill="1" applyAlignment="1">
      <alignment horizontal="left" vertical="center"/>
    </xf>
    <xf numFmtId="187" fontId="9" fillId="0" borderId="0" xfId="1" applyNumberFormat="1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0" fontId="24" fillId="0" borderId="0" xfId="1" applyFont="1" applyFill="1" applyAlignment="1">
      <alignment horizontal="center" vertical="center"/>
    </xf>
    <xf numFmtId="187" fontId="24" fillId="0" borderId="11" xfId="1" applyNumberFormat="1" applyFont="1" applyFill="1" applyBorder="1" applyAlignment="1">
      <alignment horizontal="center" vertical="center" wrapText="1"/>
    </xf>
    <xf numFmtId="188" fontId="24" fillId="0" borderId="9" xfId="1" applyNumberFormat="1" applyFont="1" applyFill="1" applyBorder="1" applyAlignment="1">
      <alignment horizontal="center" vertical="center" wrapText="1"/>
    </xf>
    <xf numFmtId="187" fontId="24" fillId="0" borderId="12" xfId="1" applyNumberFormat="1" applyFont="1" applyFill="1" applyBorder="1" applyAlignment="1">
      <alignment horizontal="center" vertical="center" wrapText="1"/>
    </xf>
    <xf numFmtId="0" fontId="24" fillId="0" borderId="0" xfId="1" applyFont="1" applyFill="1" applyAlignment="1">
      <alignment horizontal="center" vertical="center" wrapText="1"/>
    </xf>
    <xf numFmtId="0" fontId="25" fillId="0" borderId="0" xfId="1" applyFont="1" applyFill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189" fontId="20" fillId="0" borderId="0" xfId="1" applyNumberFormat="1" applyFont="1" applyFill="1" applyBorder="1" applyAlignment="1">
      <alignment horizontal="center" vertical="center"/>
    </xf>
    <xf numFmtId="0" fontId="20" fillId="0" borderId="0" xfId="1" applyFont="1" applyFill="1" applyAlignment="1">
      <alignment horizontal="left" vertical="center"/>
    </xf>
    <xf numFmtId="188" fontId="25" fillId="0" borderId="0" xfId="1" applyNumberFormat="1" applyFont="1" applyFill="1" applyAlignment="1">
      <alignment horizontal="center" vertical="center"/>
    </xf>
    <xf numFmtId="187" fontId="25" fillId="0" borderId="0" xfId="1" applyNumberFormat="1" applyFont="1" applyFill="1" applyAlignment="1">
      <alignment horizontal="center" vertical="center"/>
    </xf>
    <xf numFmtId="188" fontId="25" fillId="0" borderId="0" xfId="1" applyNumberFormat="1" applyFont="1" applyFill="1" applyBorder="1" applyAlignment="1">
      <alignment horizontal="left" vertical="center"/>
    </xf>
    <xf numFmtId="187" fontId="25" fillId="0" borderId="0" xfId="1" applyNumberFormat="1" applyFont="1" applyFill="1" applyAlignment="1">
      <alignment horizontal="left" vertical="center"/>
    </xf>
    <xf numFmtId="188" fontId="25" fillId="0" borderId="0" xfId="1" applyNumberFormat="1" applyFont="1" applyFill="1" applyBorder="1" applyAlignment="1">
      <alignment horizontal="center" vertical="center"/>
    </xf>
    <xf numFmtId="188" fontId="25" fillId="0" borderId="0" xfId="1" applyNumberFormat="1" applyFont="1" applyFill="1" applyAlignment="1">
      <alignment horizontal="left" vertical="center"/>
    </xf>
    <xf numFmtId="187" fontId="25" fillId="0" borderId="0" xfId="1" applyNumberFormat="1" applyFont="1" applyFill="1" applyBorder="1" applyAlignment="1">
      <alignment horizontal="center" vertical="center"/>
    </xf>
    <xf numFmtId="187" fontId="9" fillId="0" borderId="0" xfId="1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23" fillId="0" borderId="68" xfId="1" applyNumberFormat="1" applyFont="1" applyFill="1" applyBorder="1" applyAlignment="1">
      <alignment horizontal="center" vertical="center"/>
    </xf>
    <xf numFmtId="187" fontId="23" fillId="0" borderId="70" xfId="1" applyNumberFormat="1" applyFont="1" applyFill="1" applyBorder="1" applyAlignment="1">
      <alignment horizontal="center" vertical="center"/>
    </xf>
    <xf numFmtId="3" fontId="23" fillId="0" borderId="69" xfId="1" applyNumberFormat="1" applyFont="1" applyFill="1" applyBorder="1" applyAlignment="1">
      <alignment horizontal="center" vertical="center"/>
    </xf>
    <xf numFmtId="188" fontId="23" fillId="0" borderId="69" xfId="1" applyNumberFormat="1" applyFont="1" applyFill="1" applyBorder="1" applyAlignment="1">
      <alignment horizontal="center" vertical="center"/>
    </xf>
    <xf numFmtId="187" fontId="23" fillId="0" borderId="71" xfId="1" applyNumberFormat="1" applyFont="1" applyFill="1" applyBorder="1" applyAlignment="1">
      <alignment horizontal="center" vertical="center"/>
    </xf>
    <xf numFmtId="189" fontId="20" fillId="0" borderId="44" xfId="3" applyNumberFormat="1" applyFont="1" applyFill="1" applyBorder="1" applyAlignment="1">
      <alignment horizontal="center" vertical="center"/>
    </xf>
    <xf numFmtId="0" fontId="20" fillId="0" borderId="48" xfId="3" applyFont="1" applyFill="1" applyBorder="1" applyAlignment="1">
      <alignment horizontal="left" vertical="center"/>
    </xf>
    <xf numFmtId="187" fontId="9" fillId="0" borderId="0" xfId="1" applyNumberFormat="1" applyFont="1" applyFill="1" applyAlignment="1">
      <alignment vertical="center"/>
    </xf>
    <xf numFmtId="187" fontId="24" fillId="0" borderId="12" xfId="1" applyNumberFormat="1" applyFont="1" applyFill="1" applyBorder="1" applyAlignment="1">
      <alignment vertical="center" wrapText="1"/>
    </xf>
    <xf numFmtId="187" fontId="23" fillId="0" borderId="71" xfId="1" applyNumberFormat="1" applyFont="1" applyFill="1" applyBorder="1" applyAlignment="1">
      <alignment vertical="center"/>
    </xf>
    <xf numFmtId="187" fontId="25" fillId="0" borderId="0" xfId="1" applyNumberFormat="1" applyFont="1" applyFill="1" applyAlignment="1">
      <alignment vertical="center"/>
    </xf>
    <xf numFmtId="3" fontId="23" fillId="0" borderId="83" xfId="1" applyNumberFormat="1" applyFont="1" applyFill="1" applyBorder="1" applyAlignment="1">
      <alignment horizontal="center" vertical="center"/>
    </xf>
    <xf numFmtId="3" fontId="23" fillId="0" borderId="84" xfId="1" applyNumberFormat="1" applyFont="1" applyFill="1" applyBorder="1" applyAlignment="1">
      <alignment horizontal="center" vertical="center"/>
    </xf>
    <xf numFmtId="187" fontId="23" fillId="0" borderId="85" xfId="1" applyNumberFormat="1" applyFont="1" applyFill="1" applyBorder="1" applyAlignment="1">
      <alignment horizontal="center" vertical="center"/>
    </xf>
    <xf numFmtId="188" fontId="23" fillId="0" borderId="84" xfId="1" applyNumberFormat="1" applyFont="1" applyFill="1" applyBorder="1" applyAlignment="1">
      <alignment horizontal="center" vertical="center"/>
    </xf>
    <xf numFmtId="187" fontId="23" fillId="0" borderId="85" xfId="1" applyNumberFormat="1" applyFont="1" applyFill="1" applyBorder="1" applyAlignment="1">
      <alignment vertical="center"/>
    </xf>
    <xf numFmtId="189" fontId="20" fillId="0" borderId="78" xfId="3" applyNumberFormat="1" applyFont="1" applyFill="1" applyBorder="1" applyAlignment="1">
      <alignment horizontal="center" vertical="center"/>
    </xf>
    <xf numFmtId="0" fontId="20" fillId="0" borderId="79" xfId="3" applyFont="1" applyFill="1" applyBorder="1" applyAlignment="1">
      <alignment horizontal="left" vertical="center"/>
    </xf>
    <xf numFmtId="189" fontId="20" fillId="0" borderId="57" xfId="3" applyNumberFormat="1" applyFont="1" applyFill="1" applyBorder="1" applyAlignment="1">
      <alignment horizontal="center" vertical="center"/>
    </xf>
    <xf numFmtId="0" fontId="20" fillId="0" borderId="61" xfId="3" applyFont="1" applyFill="1" applyBorder="1" applyAlignment="1">
      <alignment horizontal="left" vertical="center"/>
    </xf>
    <xf numFmtId="0" fontId="25" fillId="0" borderId="79" xfId="1" applyFont="1" applyFill="1" applyBorder="1" applyAlignment="1">
      <alignment horizontal="center" vertical="center"/>
    </xf>
    <xf numFmtId="49" fontId="20" fillId="0" borderId="48" xfId="3" applyNumberFormat="1" applyFont="1" applyFill="1" applyBorder="1" applyAlignment="1">
      <alignment horizontal="left" vertical="center"/>
    </xf>
    <xf numFmtId="0" fontId="25" fillId="0" borderId="48" xfId="1" applyFont="1" applyFill="1" applyBorder="1" applyAlignment="1">
      <alignment horizontal="center" vertical="center"/>
    </xf>
    <xf numFmtId="0" fontId="25" fillId="0" borderId="82" xfId="1" applyFont="1" applyFill="1" applyBorder="1" applyAlignment="1">
      <alignment horizontal="center" vertical="center"/>
    </xf>
    <xf numFmtId="49" fontId="20" fillId="0" borderId="61" xfId="3" applyNumberFormat="1" applyFont="1" applyFill="1" applyBorder="1" applyAlignment="1">
      <alignment horizontal="left" vertical="center"/>
    </xf>
    <xf numFmtId="0" fontId="25" fillId="0" borderId="0" xfId="1" applyFont="1" applyFill="1" applyAlignment="1">
      <alignment horizontal="center" vertical="center" wrapText="1"/>
    </xf>
    <xf numFmtId="187" fontId="23" fillId="0" borderId="72" xfId="1" applyNumberFormat="1" applyFont="1" applyFill="1" applyBorder="1" applyAlignment="1">
      <alignment horizontal="center" vertical="center"/>
    </xf>
    <xf numFmtId="188" fontId="23" fillId="0" borderId="54" xfId="1" applyNumberFormat="1" applyFont="1" applyFill="1" applyBorder="1" applyAlignment="1">
      <alignment horizontal="center" vertical="center"/>
    </xf>
    <xf numFmtId="187" fontId="23" fillId="0" borderId="73" xfId="1" applyNumberFormat="1" applyFont="1" applyFill="1" applyBorder="1" applyAlignment="1">
      <alignment horizontal="center" vertical="center"/>
    </xf>
    <xf numFmtId="3" fontId="23" fillId="0" borderId="52" xfId="1" applyNumberFormat="1" applyFont="1" applyFill="1" applyBorder="1" applyAlignment="1">
      <alignment horizontal="center" vertical="center"/>
    </xf>
    <xf numFmtId="3" fontId="23" fillId="0" borderId="54" xfId="1" applyNumberFormat="1" applyFont="1" applyFill="1" applyBorder="1" applyAlignment="1">
      <alignment horizontal="center" vertical="center"/>
    </xf>
    <xf numFmtId="189" fontId="20" fillId="0" borderId="99" xfId="3" applyNumberFormat="1" applyFont="1" applyFill="1" applyBorder="1" applyAlignment="1">
      <alignment horizontal="center" vertical="center"/>
    </xf>
    <xf numFmtId="0" fontId="20" fillId="0" borderId="100" xfId="3" applyFont="1" applyFill="1" applyBorder="1" applyAlignment="1">
      <alignment horizontal="left" vertical="center"/>
    </xf>
    <xf numFmtId="188" fontId="23" fillId="2" borderId="54" xfId="1" applyNumberFormat="1" applyFont="1" applyFill="1" applyBorder="1" applyAlignment="1">
      <alignment horizontal="center" vertical="center"/>
    </xf>
    <xf numFmtId="187" fontId="23" fillId="0" borderId="73" xfId="1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88" fontId="23" fillId="0" borderId="88" xfId="1" applyNumberFormat="1" applyFont="1" applyFill="1" applyBorder="1" applyAlignment="1">
      <alignment horizontal="center" vertical="center"/>
    </xf>
    <xf numFmtId="187" fontId="23" fillId="0" borderId="97" xfId="1" applyNumberFormat="1" applyFont="1" applyFill="1" applyBorder="1" applyAlignment="1">
      <alignment horizontal="center" vertical="center"/>
    </xf>
    <xf numFmtId="188" fontId="23" fillId="0" borderId="92" xfId="1" applyNumberFormat="1" applyFont="1" applyFill="1" applyBorder="1" applyAlignment="1">
      <alignment horizontal="center" vertical="center"/>
    </xf>
    <xf numFmtId="187" fontId="23" fillId="0" borderId="98" xfId="1" applyNumberFormat="1" applyFont="1" applyFill="1" applyBorder="1" applyAlignment="1">
      <alignment horizontal="center" vertical="center"/>
    </xf>
    <xf numFmtId="188" fontId="20" fillId="0" borderId="44" xfId="1" applyNumberFormat="1" applyFont="1" applyFill="1" applyBorder="1" applyAlignment="1">
      <alignment horizontal="center" vertical="center"/>
    </xf>
    <xf numFmtId="187" fontId="20" fillId="0" borderId="74" xfId="1" applyNumberFormat="1" applyFont="1" applyFill="1" applyBorder="1" applyAlignment="1">
      <alignment horizontal="center" vertical="center"/>
    </xf>
    <xf numFmtId="188" fontId="20" fillId="0" borderId="48" xfId="1" applyNumberFormat="1" applyFont="1" applyFill="1" applyBorder="1" applyAlignment="1">
      <alignment horizontal="center" vertical="center"/>
    </xf>
    <xf numFmtId="187" fontId="20" fillId="0" borderId="75" xfId="1" applyNumberFormat="1" applyFont="1" applyFill="1" applyBorder="1" applyAlignment="1">
      <alignment horizontal="center" vertical="center"/>
    </xf>
    <xf numFmtId="188" fontId="20" fillId="0" borderId="57" xfId="1" applyNumberFormat="1" applyFont="1" applyFill="1" applyBorder="1" applyAlignment="1">
      <alignment horizontal="center" vertical="center"/>
    </xf>
    <xf numFmtId="187" fontId="20" fillId="0" borderId="76" xfId="1" applyNumberFormat="1" applyFont="1" applyFill="1" applyBorder="1" applyAlignment="1">
      <alignment horizontal="center" vertical="center"/>
    </xf>
    <xf numFmtId="188" fontId="20" fillId="0" borderId="61" xfId="1" applyNumberFormat="1" applyFont="1" applyFill="1" applyBorder="1" applyAlignment="1">
      <alignment horizontal="center" vertical="center"/>
    </xf>
    <xf numFmtId="187" fontId="20" fillId="0" borderId="77" xfId="1" applyNumberFormat="1" applyFont="1" applyFill="1" applyBorder="1" applyAlignment="1">
      <alignment horizontal="center" vertical="center"/>
    </xf>
    <xf numFmtId="188" fontId="23" fillId="0" borderId="52" xfId="1" applyNumberFormat="1" applyFont="1" applyFill="1" applyBorder="1" applyAlignment="1">
      <alignment horizontal="center" vertical="center"/>
    </xf>
    <xf numFmtId="188" fontId="20" fillId="0" borderId="44" xfId="1" applyNumberFormat="1" applyFont="1" applyFill="1" applyBorder="1" applyAlignment="1">
      <alignment vertical="center"/>
    </xf>
    <xf numFmtId="187" fontId="20" fillId="0" borderId="74" xfId="1" applyNumberFormat="1" applyFont="1" applyFill="1" applyBorder="1" applyAlignment="1">
      <alignment vertical="center"/>
    </xf>
    <xf numFmtId="188" fontId="20" fillId="0" borderId="48" xfId="1" applyNumberFormat="1" applyFont="1" applyFill="1" applyBorder="1" applyAlignment="1">
      <alignment vertical="center"/>
    </xf>
    <xf numFmtId="187" fontId="20" fillId="0" borderId="75" xfId="1" applyNumberFormat="1" applyFont="1" applyFill="1" applyBorder="1" applyAlignment="1">
      <alignment vertical="center"/>
    </xf>
    <xf numFmtId="188" fontId="20" fillId="0" borderId="67" xfId="1" applyNumberFormat="1" applyFont="1" applyFill="1" applyBorder="1" applyAlignment="1">
      <alignment vertical="center"/>
    </xf>
    <xf numFmtId="188" fontId="20" fillId="0" borderId="57" xfId="1" applyNumberFormat="1" applyFont="1" applyFill="1" applyBorder="1" applyAlignment="1">
      <alignment vertical="center"/>
    </xf>
    <xf numFmtId="187" fontId="20" fillId="0" borderId="76" xfId="1" applyNumberFormat="1" applyFont="1" applyFill="1" applyBorder="1" applyAlignment="1">
      <alignment vertical="center"/>
    </xf>
    <xf numFmtId="188" fontId="20" fillId="0" borderId="61" xfId="1" applyNumberFormat="1" applyFont="1" applyFill="1" applyBorder="1" applyAlignment="1">
      <alignment vertical="center"/>
    </xf>
    <xf numFmtId="187" fontId="20" fillId="0" borderId="77" xfId="1" applyNumberFormat="1" applyFont="1" applyFill="1" applyBorder="1" applyAlignment="1">
      <alignment vertical="center"/>
    </xf>
    <xf numFmtId="188" fontId="20" fillId="0" borderId="78" xfId="1" applyNumberFormat="1" applyFont="1" applyFill="1" applyBorder="1" applyAlignment="1">
      <alignment horizontal="center" vertical="center"/>
    </xf>
    <xf numFmtId="187" fontId="20" fillId="0" borderId="80" xfId="1" applyNumberFormat="1" applyFont="1" applyFill="1" applyBorder="1" applyAlignment="1">
      <alignment horizontal="center" vertical="center"/>
    </xf>
    <xf numFmtId="188" fontId="20" fillId="0" borderId="79" xfId="1" applyNumberFormat="1" applyFont="1" applyFill="1" applyBorder="1" applyAlignment="1">
      <alignment horizontal="center" vertical="center"/>
    </xf>
    <xf numFmtId="187" fontId="20" fillId="0" borderId="81" xfId="1" applyNumberFormat="1" applyFont="1" applyFill="1" applyBorder="1" applyAlignment="1">
      <alignment horizontal="center" vertical="center"/>
    </xf>
    <xf numFmtId="188" fontId="20" fillId="0" borderId="99" xfId="1" applyNumberFormat="1" applyFont="1" applyFill="1" applyBorder="1" applyAlignment="1">
      <alignment horizontal="center" vertical="center"/>
    </xf>
    <xf numFmtId="187" fontId="20" fillId="0" borderId="101" xfId="1" applyNumberFormat="1" applyFont="1" applyFill="1" applyBorder="1" applyAlignment="1">
      <alignment horizontal="center" vertical="center"/>
    </xf>
    <xf numFmtId="188" fontId="20" fillId="0" borderId="100" xfId="1" applyNumberFormat="1" applyFont="1" applyFill="1" applyBorder="1" applyAlignment="1">
      <alignment horizontal="center" vertical="center"/>
    </xf>
    <xf numFmtId="187" fontId="20" fillId="0" borderId="102" xfId="1" applyNumberFormat="1" applyFont="1" applyFill="1" applyBorder="1" applyAlignment="1">
      <alignment horizontal="center" vertical="center"/>
    </xf>
    <xf numFmtId="187" fontId="23" fillId="0" borderId="98" xfId="1" applyNumberFormat="1" applyFont="1" applyFill="1" applyBorder="1" applyAlignment="1">
      <alignment vertical="center"/>
    </xf>
    <xf numFmtId="188" fontId="20" fillId="0" borderId="67" xfId="1" applyNumberFormat="1" applyFont="1" applyFill="1" applyBorder="1" applyAlignment="1">
      <alignment horizontal="center" vertical="center"/>
    </xf>
    <xf numFmtId="188" fontId="20" fillId="0" borderId="65" xfId="1" applyNumberFormat="1" applyFont="1" applyFill="1" applyBorder="1" applyAlignment="1">
      <alignment horizontal="center" vertical="center"/>
    </xf>
    <xf numFmtId="188" fontId="23" fillId="2" borderId="52" xfId="1" applyNumberFormat="1" applyFont="1" applyFill="1" applyBorder="1" applyAlignment="1">
      <alignment horizontal="center" vertical="center"/>
    </xf>
    <xf numFmtId="187" fontId="23" fillId="2" borderId="72" xfId="1" applyNumberFormat="1" applyFont="1" applyFill="1" applyBorder="1" applyAlignment="1">
      <alignment horizontal="center" vertical="center"/>
    </xf>
    <xf numFmtId="187" fontId="23" fillId="2" borderId="73" xfId="1" applyNumberFormat="1" applyFont="1" applyFill="1" applyBorder="1" applyAlignment="1">
      <alignment horizontal="center" vertical="center"/>
    </xf>
    <xf numFmtId="187" fontId="23" fillId="2" borderId="73" xfId="1" applyNumberFormat="1" applyFont="1" applyFill="1" applyBorder="1" applyAlignment="1">
      <alignment vertical="center"/>
    </xf>
    <xf numFmtId="188" fontId="20" fillId="2" borderId="44" xfId="1" applyNumberFormat="1" applyFont="1" applyFill="1" applyBorder="1" applyAlignment="1">
      <alignment vertical="center"/>
    </xf>
    <xf numFmtId="187" fontId="20" fillId="2" borderId="74" xfId="1" applyNumberFormat="1" applyFont="1" applyFill="1" applyBorder="1" applyAlignment="1">
      <alignment vertical="center"/>
    </xf>
    <xf numFmtId="188" fontId="20" fillId="2" borderId="48" xfId="1" applyNumberFormat="1" applyFont="1" applyFill="1" applyBorder="1" applyAlignment="1">
      <alignment vertical="center"/>
    </xf>
    <xf numFmtId="187" fontId="20" fillId="2" borderId="75" xfId="1" applyNumberFormat="1" applyFont="1" applyFill="1" applyBorder="1" applyAlignment="1">
      <alignment vertical="center"/>
    </xf>
    <xf numFmtId="188" fontId="20" fillId="2" borderId="57" xfId="1" applyNumberFormat="1" applyFont="1" applyFill="1" applyBorder="1" applyAlignment="1">
      <alignment vertical="center"/>
    </xf>
    <xf numFmtId="187" fontId="20" fillId="2" borderId="76" xfId="1" applyNumberFormat="1" applyFont="1" applyFill="1" applyBorder="1" applyAlignment="1">
      <alignment vertical="center"/>
    </xf>
    <xf numFmtId="188" fontId="20" fillId="2" borderId="61" xfId="1" applyNumberFormat="1" applyFont="1" applyFill="1" applyBorder="1" applyAlignment="1">
      <alignment vertical="center"/>
    </xf>
    <xf numFmtId="187" fontId="20" fillId="2" borderId="77" xfId="1" applyNumberFormat="1" applyFont="1" applyFill="1" applyBorder="1" applyAlignment="1">
      <alignment vertical="center"/>
    </xf>
    <xf numFmtId="188" fontId="20" fillId="2" borderId="67" xfId="1" applyNumberFormat="1" applyFont="1" applyFill="1" applyBorder="1" applyAlignment="1">
      <alignment horizontal="center" vertical="center"/>
    </xf>
    <xf numFmtId="188" fontId="20" fillId="2" borderId="44" xfId="1" applyNumberFormat="1" applyFont="1" applyFill="1" applyBorder="1" applyAlignment="1">
      <alignment horizontal="center" vertical="center"/>
    </xf>
    <xf numFmtId="187" fontId="20" fillId="2" borderId="74" xfId="1" applyNumberFormat="1" applyFont="1" applyFill="1" applyBorder="1" applyAlignment="1">
      <alignment horizontal="center" vertical="center"/>
    </xf>
    <xf numFmtId="188" fontId="20" fillId="2" borderId="48" xfId="1" applyNumberFormat="1" applyFont="1" applyFill="1" applyBorder="1" applyAlignment="1">
      <alignment horizontal="center" vertical="center"/>
    </xf>
    <xf numFmtId="187" fontId="20" fillId="2" borderId="75" xfId="1" applyNumberFormat="1" applyFont="1" applyFill="1" applyBorder="1" applyAlignment="1">
      <alignment horizontal="center" vertical="center"/>
    </xf>
    <xf numFmtId="188" fontId="20" fillId="2" borderId="65" xfId="1" applyNumberFormat="1" applyFont="1" applyFill="1" applyBorder="1" applyAlignment="1">
      <alignment horizontal="center" vertical="center"/>
    </xf>
    <xf numFmtId="188" fontId="20" fillId="2" borderId="57" xfId="1" applyNumberFormat="1" applyFont="1" applyFill="1" applyBorder="1" applyAlignment="1">
      <alignment horizontal="center" vertical="center"/>
    </xf>
    <xf numFmtId="187" fontId="20" fillId="2" borderId="76" xfId="1" applyNumberFormat="1" applyFont="1" applyFill="1" applyBorder="1" applyAlignment="1">
      <alignment horizontal="center" vertical="center"/>
    </xf>
    <xf numFmtId="188" fontId="20" fillId="2" borderId="61" xfId="1" applyNumberFormat="1" applyFont="1" applyFill="1" applyBorder="1" applyAlignment="1">
      <alignment horizontal="center" vertical="center"/>
    </xf>
    <xf numFmtId="187" fontId="20" fillId="2" borderId="77" xfId="1" applyNumberFormat="1" applyFont="1" applyFill="1" applyBorder="1" applyAlignment="1">
      <alignment horizontal="center" vertical="center"/>
    </xf>
    <xf numFmtId="188" fontId="23" fillId="0" borderId="68" xfId="1" applyNumberFormat="1" applyFont="1" applyFill="1" applyBorder="1" applyAlignment="1">
      <alignment horizontal="center" vertical="center"/>
    </xf>
    <xf numFmtId="187" fontId="23" fillId="0" borderId="104" xfId="1" applyNumberFormat="1" applyFont="1" applyFill="1" applyBorder="1" applyAlignment="1">
      <alignment horizontal="center" vertical="center"/>
    </xf>
    <xf numFmtId="3" fontId="23" fillId="0" borderId="105" xfId="1" applyNumberFormat="1" applyFont="1" applyFill="1" applyBorder="1" applyAlignment="1">
      <alignment horizontal="center" vertical="center"/>
    </xf>
    <xf numFmtId="188" fontId="23" fillId="0" borderId="105" xfId="1" applyNumberFormat="1" applyFont="1" applyFill="1" applyBorder="1" applyAlignment="1">
      <alignment horizontal="center" vertical="center"/>
    </xf>
    <xf numFmtId="189" fontId="22" fillId="0" borderId="0" xfId="1" applyNumberFormat="1" applyFont="1" applyFill="1" applyBorder="1" applyAlignment="1">
      <alignment horizontal="left" vertical="top"/>
    </xf>
    <xf numFmtId="189" fontId="17" fillId="0" borderId="0" xfId="0" applyNumberFormat="1" applyFont="1" applyFill="1" applyBorder="1" applyAlignment="1">
      <alignment horizontal="left" vertical="center"/>
    </xf>
    <xf numFmtId="0" fontId="16" fillId="0" borderId="0" xfId="1" applyFont="1"/>
    <xf numFmtId="0" fontId="10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0" fillId="0" borderId="0" xfId="1" applyFont="1" applyAlignment="1">
      <alignment horizontal="left" indent="2"/>
    </xf>
    <xf numFmtId="188" fontId="24" fillId="0" borderId="8" xfId="1" applyNumberFormat="1" applyFont="1" applyFill="1" applyBorder="1" applyAlignment="1">
      <alignment horizontal="center" vertical="center" wrapText="1"/>
    </xf>
    <xf numFmtId="188" fontId="20" fillId="2" borderId="108" xfId="1" applyNumberFormat="1" applyFont="1" applyFill="1" applyBorder="1" applyAlignment="1">
      <alignment horizontal="center" vertical="center"/>
    </xf>
    <xf numFmtId="187" fontId="20" fillId="0" borderId="81" xfId="1" applyNumberFormat="1" applyFont="1" applyFill="1" applyBorder="1" applyAlignment="1">
      <alignment vertical="center"/>
    </xf>
    <xf numFmtId="0" fontId="10" fillId="0" borderId="15" xfId="1" applyFont="1" applyBorder="1" applyAlignment="1">
      <alignment horizontal="left" wrapText="1" indent="2"/>
    </xf>
    <xf numFmtId="188" fontId="24" fillId="0" borderId="8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3" fontId="16" fillId="0" borderId="90" xfId="0" applyNumberFormat="1" applyFont="1" applyFill="1" applyBorder="1" applyAlignment="1">
      <alignment horizontal="center" vertical="center"/>
    </xf>
    <xf numFmtId="188" fontId="16" fillId="0" borderId="88" xfId="0" applyNumberFormat="1" applyFont="1" applyFill="1" applyBorder="1" applyAlignment="1">
      <alignment horizontal="center" vertical="center"/>
    </xf>
    <xf numFmtId="187" fontId="16" fillId="0" borderId="91" xfId="0" applyNumberFormat="1" applyFont="1" applyFill="1" applyBorder="1" applyAlignment="1">
      <alignment horizontal="center" vertical="center"/>
    </xf>
    <xf numFmtId="188" fontId="16" fillId="0" borderId="92" xfId="0" applyNumberFormat="1" applyFont="1" applyFill="1" applyBorder="1" applyAlignment="1">
      <alignment horizontal="center" vertical="center"/>
    </xf>
    <xf numFmtId="187" fontId="10" fillId="0" borderId="91" xfId="0" applyNumberFormat="1" applyFont="1" applyFill="1" applyBorder="1" applyAlignment="1">
      <alignment horizontal="center" vertical="center"/>
    </xf>
    <xf numFmtId="43" fontId="16" fillId="0" borderId="93" xfId="0" applyNumberFormat="1" applyFont="1" applyFill="1" applyBorder="1" applyAlignment="1">
      <alignment horizontal="center" vertical="center"/>
    </xf>
    <xf numFmtId="188" fontId="16" fillId="0" borderId="94" xfId="0" applyNumberFormat="1" applyFont="1" applyFill="1" applyBorder="1" applyAlignment="1">
      <alignment horizontal="center" vertical="center"/>
    </xf>
    <xf numFmtId="188" fontId="16" fillId="0" borderId="95" xfId="0" applyNumberFormat="1" applyFont="1" applyFill="1" applyBorder="1" applyAlignment="1">
      <alignment horizontal="center" vertical="center"/>
    </xf>
    <xf numFmtId="4" fontId="16" fillId="0" borderId="96" xfId="0" applyNumberFormat="1" applyFont="1" applyFill="1" applyBorder="1" applyAlignment="1">
      <alignment horizontal="center" vertical="center"/>
    </xf>
    <xf numFmtId="189" fontId="12" fillId="0" borderId="44" xfId="3" applyNumberFormat="1" applyFont="1" applyFill="1" applyBorder="1" applyAlignment="1">
      <alignment horizontal="left" vertical="center"/>
    </xf>
    <xf numFmtId="0" fontId="12" fillId="0" borderId="45" xfId="3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horizontal="center" vertical="center"/>
    </xf>
    <xf numFmtId="188" fontId="10" fillId="0" borderId="44" xfId="0" applyNumberFormat="1" applyFont="1" applyFill="1" applyBorder="1" applyAlignment="1">
      <alignment horizontal="center" vertical="center"/>
    </xf>
    <xf numFmtId="187" fontId="10" fillId="0" borderId="47" xfId="0" applyNumberFormat="1" applyFont="1" applyFill="1" applyBorder="1" applyAlignment="1">
      <alignment horizontal="center" vertical="center"/>
    </xf>
    <xf numFmtId="188" fontId="10" fillId="0" borderId="48" xfId="0" applyNumberFormat="1" applyFont="1" applyFill="1" applyBorder="1" applyAlignment="1">
      <alignment horizontal="center" vertical="center"/>
    </xf>
    <xf numFmtId="43" fontId="10" fillId="0" borderId="67" xfId="0" applyNumberFormat="1" applyFont="1" applyFill="1" applyBorder="1" applyAlignment="1">
      <alignment horizontal="center" vertical="center"/>
    </xf>
    <xf numFmtId="188" fontId="10" fillId="0" borderId="49" xfId="0" applyNumberFormat="1" applyFont="1" applyFill="1" applyBorder="1" applyAlignment="1">
      <alignment horizontal="center" vertical="center"/>
    </xf>
    <xf numFmtId="188" fontId="10" fillId="0" borderId="50" xfId="0" applyNumberFormat="1" applyFont="1" applyFill="1" applyBorder="1" applyAlignment="1">
      <alignment horizontal="center" vertical="center"/>
    </xf>
    <xf numFmtId="4" fontId="10" fillId="0" borderId="51" xfId="0" applyNumberFormat="1" applyFont="1" applyFill="1" applyBorder="1" applyAlignment="1">
      <alignment horizontal="center" vertical="center"/>
    </xf>
    <xf numFmtId="189" fontId="12" fillId="0" borderId="57" xfId="3" applyNumberFormat="1" applyFont="1" applyFill="1" applyBorder="1" applyAlignment="1">
      <alignment horizontal="left" vertical="center"/>
    </xf>
    <xf numFmtId="0" fontId="12" fillId="0" borderId="58" xfId="3" applyFont="1" applyFill="1" applyBorder="1" applyAlignment="1">
      <alignment horizontal="left" vertical="center"/>
    </xf>
    <xf numFmtId="3" fontId="10" fillId="0" borderId="59" xfId="0" applyNumberFormat="1" applyFont="1" applyFill="1" applyBorder="1" applyAlignment="1">
      <alignment horizontal="center" vertical="center"/>
    </xf>
    <xf numFmtId="188" fontId="10" fillId="0" borderId="57" xfId="0" applyNumberFormat="1" applyFont="1" applyFill="1" applyBorder="1" applyAlignment="1">
      <alignment horizontal="center" vertical="center"/>
    </xf>
    <xf numFmtId="187" fontId="10" fillId="0" borderId="60" xfId="0" applyNumberFormat="1" applyFont="1" applyFill="1" applyBorder="1" applyAlignment="1">
      <alignment horizontal="center" vertical="center"/>
    </xf>
    <xf numFmtId="188" fontId="10" fillId="0" borderId="61" xfId="0" applyNumberFormat="1" applyFont="1" applyFill="1" applyBorder="1" applyAlignment="1">
      <alignment horizontal="center" vertical="center"/>
    </xf>
    <xf numFmtId="43" fontId="10" fillId="0" borderId="65" xfId="0" applyNumberFormat="1" applyFont="1" applyFill="1" applyBorder="1" applyAlignment="1">
      <alignment horizontal="center" vertical="center"/>
    </xf>
    <xf numFmtId="188" fontId="10" fillId="0" borderId="62" xfId="0" applyNumberFormat="1" applyFont="1" applyFill="1" applyBorder="1" applyAlignment="1">
      <alignment horizontal="center" vertical="center"/>
    </xf>
    <xf numFmtId="188" fontId="10" fillId="0" borderId="63" xfId="0" applyNumberFormat="1" applyFont="1" applyFill="1" applyBorder="1" applyAlignment="1">
      <alignment horizontal="center" vertical="center"/>
    </xf>
    <xf numFmtId="4" fontId="10" fillId="0" borderId="64" xfId="0" applyNumberFormat="1" applyFont="1" applyFill="1" applyBorder="1" applyAlignment="1">
      <alignment horizontal="center" vertical="center"/>
    </xf>
    <xf numFmtId="3" fontId="16" fillId="0" borderId="53" xfId="0" applyNumberFormat="1" applyFont="1" applyFill="1" applyBorder="1" applyAlignment="1">
      <alignment horizontal="center" vertical="center"/>
    </xf>
    <xf numFmtId="188" fontId="16" fillId="0" borderId="52" xfId="0" applyNumberFormat="1" applyFont="1" applyFill="1" applyBorder="1" applyAlignment="1">
      <alignment horizontal="center" vertical="center"/>
    </xf>
    <xf numFmtId="187" fontId="16" fillId="0" borderId="41" xfId="0" applyNumberFormat="1" applyFont="1" applyFill="1" applyBorder="1" applyAlignment="1">
      <alignment horizontal="center" vertical="center"/>
    </xf>
    <xf numFmtId="188" fontId="16" fillId="0" borderId="54" xfId="0" applyNumberFormat="1" applyFont="1" applyFill="1" applyBorder="1" applyAlignment="1">
      <alignment horizontal="center" vertical="center"/>
    </xf>
    <xf numFmtId="187" fontId="10" fillId="0" borderId="41" xfId="0" applyNumberFormat="1" applyFont="1" applyFill="1" applyBorder="1" applyAlignment="1">
      <alignment horizontal="center" vertical="center"/>
    </xf>
    <xf numFmtId="43" fontId="16" fillId="0" borderId="41" xfId="0" applyNumberFormat="1" applyFont="1" applyFill="1" applyBorder="1" applyAlignment="1">
      <alignment horizontal="center" vertical="center"/>
    </xf>
    <xf numFmtId="188" fontId="16" fillId="0" borderId="55" xfId="0" applyNumberFormat="1" applyFont="1" applyFill="1" applyBorder="1" applyAlignment="1">
      <alignment horizontal="center" vertical="center"/>
    </xf>
    <xf numFmtId="188" fontId="16" fillId="0" borderId="56" xfId="0" applyNumberFormat="1" applyFont="1" applyFill="1" applyBorder="1" applyAlignment="1">
      <alignment horizontal="center" vertical="center"/>
    </xf>
    <xf numFmtId="4" fontId="16" fillId="0" borderId="43" xfId="0" applyNumberFormat="1" applyFont="1" applyFill="1" applyBorder="1" applyAlignment="1">
      <alignment horizontal="center" vertical="center"/>
    </xf>
    <xf numFmtId="1" fontId="10" fillId="0" borderId="44" xfId="0" applyNumberFormat="1" applyFont="1" applyFill="1" applyBorder="1" applyAlignment="1">
      <alignment horizontal="center" vertical="center"/>
    </xf>
    <xf numFmtId="43" fontId="10" fillId="3" borderId="67" xfId="0" applyNumberFormat="1" applyFont="1" applyFill="1" applyBorder="1" applyAlignment="1">
      <alignment horizontal="center" vertical="center"/>
    </xf>
    <xf numFmtId="49" fontId="12" fillId="0" borderId="45" xfId="3" applyNumberFormat="1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horizontal="right" vertical="center"/>
    </xf>
    <xf numFmtId="188" fontId="10" fillId="0" borderId="44" xfId="0" applyNumberFormat="1" applyFont="1" applyFill="1" applyBorder="1" applyAlignment="1">
      <alignment horizontal="right" vertical="center"/>
    </xf>
    <xf numFmtId="187" fontId="10" fillId="0" borderId="47" xfId="0" applyNumberFormat="1" applyFont="1" applyFill="1" applyBorder="1" applyAlignment="1">
      <alignment horizontal="right" vertical="center"/>
    </xf>
    <xf numFmtId="188" fontId="10" fillId="0" borderId="48" xfId="0" applyNumberFormat="1" applyFont="1" applyFill="1" applyBorder="1" applyAlignment="1">
      <alignment horizontal="right" vertical="center"/>
    </xf>
    <xf numFmtId="1" fontId="10" fillId="0" borderId="44" xfId="0" applyNumberFormat="1" applyFont="1" applyFill="1" applyBorder="1" applyAlignment="1">
      <alignment horizontal="right" vertical="center"/>
    </xf>
    <xf numFmtId="188" fontId="10" fillId="0" borderId="49" xfId="0" applyNumberFormat="1" applyFont="1" applyFill="1" applyBorder="1" applyAlignment="1">
      <alignment horizontal="right" vertical="center"/>
    </xf>
    <xf numFmtId="188" fontId="10" fillId="0" borderId="50" xfId="0" applyNumberFormat="1" applyFont="1" applyFill="1" applyBorder="1" applyAlignment="1">
      <alignment horizontal="right" vertical="center"/>
    </xf>
    <xf numFmtId="4" fontId="10" fillId="0" borderId="51" xfId="0" applyNumberFormat="1" applyFont="1" applyFill="1" applyBorder="1" applyAlignment="1">
      <alignment horizontal="right" vertical="center"/>
    </xf>
    <xf numFmtId="49" fontId="12" fillId="0" borderId="45" xfId="3" applyNumberFormat="1" applyFont="1" applyFill="1" applyBorder="1" applyAlignment="1">
      <alignment horizontal="left" vertical="center" shrinkToFit="1"/>
    </xf>
    <xf numFmtId="3" fontId="10" fillId="0" borderId="86" xfId="0" applyNumberFormat="1" applyFont="1" applyFill="1" applyBorder="1" applyAlignment="1">
      <alignment horizontal="right" vertical="center"/>
    </xf>
    <xf numFmtId="49" fontId="12" fillId="0" borderId="45" xfId="3" applyNumberFormat="1" applyFont="1" applyFill="1" applyBorder="1" applyAlignment="1">
      <alignment horizontal="left" vertical="center" wrapText="1"/>
    </xf>
    <xf numFmtId="49" fontId="12" fillId="0" borderId="58" xfId="3" applyNumberFormat="1" applyFont="1" applyFill="1" applyBorder="1" applyAlignment="1">
      <alignment horizontal="left" vertical="center"/>
    </xf>
    <xf numFmtId="3" fontId="10" fillId="0" borderId="59" xfId="0" applyNumberFormat="1" applyFont="1" applyFill="1" applyBorder="1" applyAlignment="1">
      <alignment horizontal="right" vertical="center"/>
    </xf>
    <xf numFmtId="188" fontId="10" fillId="0" borderId="57" xfId="0" applyNumberFormat="1" applyFont="1" applyFill="1" applyBorder="1" applyAlignment="1">
      <alignment horizontal="right" vertical="center"/>
    </xf>
    <xf numFmtId="187" fontId="10" fillId="0" borderId="60" xfId="0" applyNumberFormat="1" applyFont="1" applyFill="1" applyBorder="1" applyAlignment="1">
      <alignment horizontal="right" vertical="center"/>
    </xf>
    <xf numFmtId="188" fontId="10" fillId="0" borderId="61" xfId="0" applyNumberFormat="1" applyFont="1" applyFill="1" applyBorder="1" applyAlignment="1">
      <alignment horizontal="right" vertical="center"/>
    </xf>
    <xf numFmtId="1" fontId="10" fillId="0" borderId="57" xfId="0" applyNumberFormat="1" applyFont="1" applyFill="1" applyBorder="1" applyAlignment="1">
      <alignment horizontal="right" vertical="center"/>
    </xf>
    <xf numFmtId="188" fontId="10" fillId="0" borderId="62" xfId="0" applyNumberFormat="1" applyFont="1" applyFill="1" applyBorder="1" applyAlignment="1">
      <alignment horizontal="right" vertical="center"/>
    </xf>
    <xf numFmtId="188" fontId="10" fillId="0" borderId="63" xfId="0" applyNumberFormat="1" applyFont="1" applyFill="1" applyBorder="1" applyAlignment="1">
      <alignment horizontal="right" vertical="center"/>
    </xf>
    <xf numFmtId="4" fontId="10" fillId="0" borderId="64" xfId="0" applyNumberFormat="1" applyFont="1" applyFill="1" applyBorder="1" applyAlignment="1">
      <alignment horizontal="right" vertical="center"/>
    </xf>
    <xf numFmtId="43" fontId="16" fillId="0" borderId="66" xfId="0" applyNumberFormat="1" applyFont="1" applyFill="1" applyBorder="1" applyAlignment="1">
      <alignment horizontal="center" vertical="center"/>
    </xf>
    <xf numFmtId="3" fontId="10" fillId="0" borderId="86" xfId="0" applyNumberFormat="1" applyFont="1" applyFill="1" applyBorder="1" applyAlignment="1">
      <alignment horizontal="center" vertical="center"/>
    </xf>
    <xf numFmtId="1" fontId="10" fillId="0" borderId="57" xfId="0" applyNumberFormat="1" applyFont="1" applyFill="1" applyBorder="1" applyAlignment="1">
      <alignment horizontal="center" vertical="center"/>
    </xf>
    <xf numFmtId="3" fontId="16" fillId="0" borderId="87" xfId="0" applyNumberFormat="1" applyFont="1" applyFill="1" applyBorder="1" applyAlignment="1">
      <alignment horizontal="center" vertical="center"/>
    </xf>
    <xf numFmtId="1" fontId="16" fillId="0" borderId="52" xfId="0" applyNumberFormat="1" applyFont="1" applyFill="1" applyBorder="1" applyAlignment="1">
      <alignment horizontal="center" vertical="center"/>
    </xf>
    <xf numFmtId="3" fontId="10" fillId="0" borderId="117" xfId="0" applyNumberFormat="1" applyFont="1" applyFill="1" applyBorder="1" applyAlignment="1">
      <alignment horizontal="center" vertical="center"/>
    </xf>
    <xf numFmtId="189" fontId="12" fillId="0" borderId="78" xfId="3" applyNumberFormat="1" applyFont="1" applyFill="1" applyBorder="1" applyAlignment="1">
      <alignment horizontal="left" vertical="center"/>
    </xf>
    <xf numFmtId="0" fontId="12" fillId="0" borderId="111" xfId="3" applyFont="1" applyFill="1" applyBorder="1" applyAlignment="1">
      <alignment horizontal="left" vertical="center"/>
    </xf>
    <xf numFmtId="3" fontId="10" fillId="0" borderId="112" xfId="0" applyNumberFormat="1" applyFont="1" applyFill="1" applyBorder="1" applyAlignment="1">
      <alignment horizontal="center" vertical="center"/>
    </xf>
    <xf numFmtId="188" fontId="10" fillId="0" borderId="78" xfId="0" applyNumberFormat="1" applyFont="1" applyFill="1" applyBorder="1" applyAlignment="1">
      <alignment horizontal="center" vertical="center"/>
    </xf>
    <xf numFmtId="187" fontId="10" fillId="0" borderId="113" xfId="0" applyNumberFormat="1" applyFont="1" applyFill="1" applyBorder="1" applyAlignment="1">
      <alignment horizontal="center" vertical="center"/>
    </xf>
    <xf numFmtId="188" fontId="10" fillId="0" borderId="79" xfId="0" applyNumberFormat="1" applyFont="1" applyFill="1" applyBorder="1" applyAlignment="1">
      <alignment horizontal="center" vertical="center"/>
    </xf>
    <xf numFmtId="1" fontId="10" fillId="0" borderId="78" xfId="0" applyNumberFormat="1" applyFont="1" applyFill="1" applyBorder="1" applyAlignment="1">
      <alignment horizontal="center" vertical="center"/>
    </xf>
    <xf numFmtId="43" fontId="10" fillId="0" borderId="108" xfId="0" applyNumberFormat="1" applyFont="1" applyFill="1" applyBorder="1" applyAlignment="1">
      <alignment horizontal="center" vertical="center"/>
    </xf>
    <xf numFmtId="188" fontId="10" fillId="0" borderId="114" xfId="0" applyNumberFormat="1" applyFont="1" applyFill="1" applyBorder="1" applyAlignment="1">
      <alignment horizontal="center" vertical="center"/>
    </xf>
    <xf numFmtId="188" fontId="10" fillId="0" borderId="115" xfId="0" applyNumberFormat="1" applyFont="1" applyFill="1" applyBorder="1" applyAlignment="1">
      <alignment horizontal="center" vertical="center"/>
    </xf>
    <xf numFmtId="4" fontId="10" fillId="0" borderId="116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0" fillId="0" borderId="0" xfId="0" applyFont="1" applyFill="1"/>
    <xf numFmtId="187" fontId="25" fillId="0" borderId="0" xfId="1" applyNumberFormat="1" applyFont="1" applyFill="1" applyAlignment="1">
      <alignment horizontal="center" vertical="center"/>
    </xf>
    <xf numFmtId="189" fontId="12" fillId="0" borderId="118" xfId="3" applyNumberFormat="1" applyFont="1" applyFill="1" applyBorder="1" applyAlignment="1">
      <alignment horizontal="left" vertical="center"/>
    </xf>
    <xf numFmtId="0" fontId="12" fillId="0" borderId="119" xfId="3" applyFont="1" applyFill="1" applyBorder="1" applyAlignment="1">
      <alignment horizontal="left" vertical="center"/>
    </xf>
    <xf numFmtId="3" fontId="10" fillId="0" borderId="120" xfId="0" applyNumberFormat="1" applyFont="1" applyFill="1" applyBorder="1" applyAlignment="1">
      <alignment horizontal="center" vertical="center"/>
    </xf>
    <xf numFmtId="188" fontId="10" fillId="0" borderId="118" xfId="0" applyNumberFormat="1" applyFont="1" applyFill="1" applyBorder="1" applyAlignment="1">
      <alignment horizontal="center" vertical="center"/>
    </xf>
    <xf numFmtId="187" fontId="10" fillId="0" borderId="121" xfId="0" applyNumberFormat="1" applyFont="1" applyFill="1" applyBorder="1" applyAlignment="1">
      <alignment horizontal="center" vertical="center"/>
    </xf>
    <xf numFmtId="188" fontId="10" fillId="0" borderId="82" xfId="0" applyNumberFormat="1" applyFont="1" applyFill="1" applyBorder="1" applyAlignment="1">
      <alignment horizontal="center" vertical="center"/>
    </xf>
    <xf numFmtId="1" fontId="10" fillId="0" borderId="118" xfId="0" applyNumberFormat="1" applyFont="1" applyFill="1" applyBorder="1" applyAlignment="1">
      <alignment horizontal="center" vertical="center"/>
    </xf>
    <xf numFmtId="43" fontId="10" fillId="0" borderId="122" xfId="0" applyNumberFormat="1" applyFont="1" applyFill="1" applyBorder="1" applyAlignment="1">
      <alignment horizontal="center" vertical="center"/>
    </xf>
    <xf numFmtId="188" fontId="10" fillId="0" borderId="123" xfId="0" applyNumberFormat="1" applyFont="1" applyFill="1" applyBorder="1" applyAlignment="1">
      <alignment horizontal="center" vertical="center"/>
    </xf>
    <xf numFmtId="188" fontId="10" fillId="0" borderId="124" xfId="0" applyNumberFormat="1" applyFont="1" applyFill="1" applyBorder="1" applyAlignment="1">
      <alignment horizontal="center" vertical="center"/>
    </xf>
    <xf numFmtId="4" fontId="10" fillId="0" borderId="125" xfId="0" applyNumberFormat="1" applyFont="1" applyFill="1" applyBorder="1" applyAlignment="1">
      <alignment horizontal="center" vertical="center"/>
    </xf>
    <xf numFmtId="189" fontId="20" fillId="0" borderId="118" xfId="3" applyNumberFormat="1" applyFont="1" applyFill="1" applyBorder="1" applyAlignment="1">
      <alignment horizontal="center" vertical="center"/>
    </xf>
    <xf numFmtId="0" fontId="20" fillId="0" borderId="82" xfId="3" applyFont="1" applyFill="1" applyBorder="1" applyAlignment="1">
      <alignment horizontal="left" vertical="center"/>
    </xf>
    <xf numFmtId="188" fontId="20" fillId="0" borderId="118" xfId="1" applyNumberFormat="1" applyFont="1" applyFill="1" applyBorder="1" applyAlignment="1">
      <alignment horizontal="center" vertical="center"/>
    </xf>
    <xf numFmtId="187" fontId="20" fillId="0" borderId="126" xfId="1" applyNumberFormat="1" applyFont="1" applyFill="1" applyBorder="1" applyAlignment="1">
      <alignment horizontal="center" vertical="center"/>
    </xf>
    <xf numFmtId="188" fontId="20" fillId="0" borderId="82" xfId="1" applyNumberFormat="1" applyFont="1" applyFill="1" applyBorder="1" applyAlignment="1">
      <alignment horizontal="center" vertical="center"/>
    </xf>
    <xf numFmtId="187" fontId="20" fillId="0" borderId="127" xfId="1" applyNumberFormat="1" applyFont="1" applyFill="1" applyBorder="1" applyAlignment="1">
      <alignment horizontal="center" vertical="center"/>
    </xf>
    <xf numFmtId="187" fontId="20" fillId="0" borderId="126" xfId="1" applyNumberFormat="1" applyFont="1" applyFill="1" applyBorder="1" applyAlignment="1">
      <alignment vertical="center"/>
    </xf>
    <xf numFmtId="3" fontId="16" fillId="0" borderId="129" xfId="0" applyNumberFormat="1" applyFont="1" applyFill="1" applyBorder="1" applyAlignment="1">
      <alignment horizontal="center" vertical="center"/>
    </xf>
    <xf numFmtId="3" fontId="16" fillId="0" borderId="68" xfId="0" applyNumberFormat="1" applyFont="1" applyFill="1" applyBorder="1" applyAlignment="1">
      <alignment horizontal="center" vertical="center"/>
    </xf>
    <xf numFmtId="187" fontId="16" fillId="0" borderId="130" xfId="0" applyNumberFormat="1" applyFont="1" applyFill="1" applyBorder="1" applyAlignment="1">
      <alignment horizontal="center" vertical="center"/>
    </xf>
    <xf numFmtId="3" fontId="16" fillId="0" borderId="69" xfId="0" applyNumberFormat="1" applyFont="1" applyFill="1" applyBorder="1" applyAlignment="1">
      <alignment horizontal="center" vertical="center"/>
    </xf>
    <xf numFmtId="188" fontId="16" fillId="0" borderId="69" xfId="0" applyNumberFormat="1" applyFont="1" applyFill="1" applyBorder="1" applyAlignment="1">
      <alignment horizontal="center" vertical="center"/>
    </xf>
    <xf numFmtId="188" fontId="16" fillId="0" borderId="68" xfId="0" applyNumberFormat="1" applyFont="1" applyFill="1" applyBorder="1" applyAlignment="1">
      <alignment horizontal="center" vertical="center"/>
    </xf>
    <xf numFmtId="43" fontId="16" fillId="0" borderId="83" xfId="0" applyNumberFormat="1" applyFont="1" applyFill="1" applyBorder="1" applyAlignment="1">
      <alignment horizontal="center" vertical="center"/>
    </xf>
    <xf numFmtId="3" fontId="16" fillId="0" borderId="84" xfId="0" applyNumberFormat="1" applyFont="1" applyFill="1" applyBorder="1" applyAlignment="1">
      <alignment horizontal="center" vertical="center"/>
    </xf>
    <xf numFmtId="3" fontId="16" fillId="0" borderId="131" xfId="0" applyNumberFormat="1" applyFont="1" applyFill="1" applyBorder="1" applyAlignment="1">
      <alignment horizontal="center" vertical="center"/>
    </xf>
    <xf numFmtId="188" fontId="16" fillId="0" borderId="131" xfId="0" applyNumberFormat="1" applyFont="1" applyFill="1" applyBorder="1" applyAlignment="1">
      <alignment horizontal="center" vertical="center"/>
    </xf>
    <xf numFmtId="4" fontId="16" fillId="0" borderId="85" xfId="0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/>
    </xf>
    <xf numFmtId="187" fontId="25" fillId="0" borderId="0" xfId="1" applyNumberFormat="1" applyFont="1" applyFill="1" applyBorder="1" applyAlignment="1">
      <alignment horizontal="left" vertical="center"/>
    </xf>
    <xf numFmtId="188" fontId="28" fillId="0" borderId="1" xfId="0" applyNumberFormat="1" applyFont="1" applyFill="1" applyBorder="1" applyAlignment="1">
      <alignment horizontal="center" vertical="top" wrapText="1"/>
    </xf>
    <xf numFmtId="187" fontId="28" fillId="0" borderId="134" xfId="0" applyNumberFormat="1" applyFont="1" applyFill="1" applyBorder="1" applyAlignment="1">
      <alignment horizontal="center" vertical="top" wrapText="1"/>
    </xf>
    <xf numFmtId="188" fontId="28" fillId="0" borderId="0" xfId="0" applyNumberFormat="1" applyFont="1" applyFill="1" applyBorder="1" applyAlignment="1">
      <alignment horizontal="center" vertical="top" wrapText="1"/>
    </xf>
    <xf numFmtId="0" fontId="28" fillId="0" borderId="134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88" fontId="28" fillId="0" borderId="36" xfId="0" applyNumberFormat="1" applyFont="1" applyFill="1" applyBorder="1" applyAlignment="1">
      <alignment horizontal="center" vertical="top" wrapText="1"/>
    </xf>
    <xf numFmtId="0" fontId="28" fillId="0" borderId="35" xfId="0" applyFont="1" applyFill="1" applyBorder="1" applyAlignment="1">
      <alignment horizontal="center" vertical="top" wrapText="1"/>
    </xf>
    <xf numFmtId="188" fontId="24" fillId="0" borderId="138" xfId="1" applyNumberFormat="1" applyFont="1" applyFill="1" applyBorder="1" applyAlignment="1">
      <alignment horizontal="center" vertical="center" wrapText="1"/>
    </xf>
    <xf numFmtId="187" fontId="24" fillId="0" borderId="138" xfId="1" applyNumberFormat="1" applyFont="1" applyFill="1" applyBorder="1" applyAlignment="1">
      <alignment horizontal="center" vertical="center" wrapText="1"/>
    </xf>
    <xf numFmtId="188" fontId="23" fillId="0" borderId="15" xfId="1" applyNumberFormat="1" applyFont="1" applyFill="1" applyBorder="1" applyAlignment="1">
      <alignment horizontal="center" vertical="center" wrapText="1"/>
    </xf>
    <xf numFmtId="187" fontId="23" fillId="0" borderId="83" xfId="1" applyNumberFormat="1" applyFont="1" applyFill="1" applyBorder="1" applyAlignment="1">
      <alignment horizontal="center" vertical="center"/>
    </xf>
    <xf numFmtId="187" fontId="20" fillId="0" borderId="65" xfId="1" applyNumberFormat="1" applyFont="1" applyFill="1" applyBorder="1" applyAlignment="1">
      <alignment horizontal="center" vertical="center"/>
    </xf>
    <xf numFmtId="190" fontId="23" fillId="2" borderId="83" xfId="1" applyNumberFormat="1" applyFont="1" applyFill="1" applyBorder="1" applyAlignment="1">
      <alignment horizontal="center" vertical="center"/>
    </xf>
    <xf numFmtId="187" fontId="23" fillId="0" borderId="93" xfId="1" applyNumberFormat="1" applyFont="1" applyFill="1" applyBorder="1" applyAlignment="1">
      <alignment horizontal="center" vertical="center"/>
    </xf>
    <xf numFmtId="187" fontId="23" fillId="0" borderId="108" xfId="1" applyNumberFormat="1" applyFont="1" applyFill="1" applyBorder="1" applyAlignment="1">
      <alignment horizontal="center" vertical="center"/>
    </xf>
    <xf numFmtId="190" fontId="20" fillId="2" borderId="108" xfId="1" applyNumberFormat="1" applyFont="1" applyFill="1" applyBorder="1" applyAlignment="1">
      <alignment horizontal="center" vertical="center"/>
    </xf>
    <xf numFmtId="189" fontId="20" fillId="0" borderId="67" xfId="3" applyNumberFormat="1" applyFont="1" applyFill="1" applyBorder="1" applyAlignment="1">
      <alignment horizontal="center" vertical="center"/>
    </xf>
    <xf numFmtId="0" fontId="20" fillId="0" borderId="67" xfId="3" applyFont="1" applyFill="1" applyBorder="1" applyAlignment="1">
      <alignment horizontal="left" vertical="center"/>
    </xf>
    <xf numFmtId="187" fontId="20" fillId="0" borderId="67" xfId="1" applyNumberFormat="1" applyFont="1" applyFill="1" applyBorder="1" applyAlignment="1">
      <alignment horizontal="center" vertical="center"/>
    </xf>
    <xf numFmtId="190" fontId="20" fillId="2" borderId="67" xfId="1" applyNumberFormat="1" applyFont="1" applyFill="1" applyBorder="1" applyAlignment="1">
      <alignment horizontal="center" vertical="center"/>
    </xf>
    <xf numFmtId="189" fontId="20" fillId="0" borderId="65" xfId="3" applyNumberFormat="1" applyFont="1" applyFill="1" applyBorder="1" applyAlignment="1">
      <alignment horizontal="center" vertical="center"/>
    </xf>
    <xf numFmtId="0" fontId="20" fillId="0" borderId="65" xfId="3" applyFont="1" applyFill="1" applyBorder="1" applyAlignment="1">
      <alignment horizontal="left" vertical="center"/>
    </xf>
    <xf numFmtId="190" fontId="20" fillId="2" borderId="65" xfId="1" applyNumberFormat="1" applyFont="1" applyFill="1" applyBorder="1" applyAlignment="1">
      <alignment horizontal="center" vertical="center"/>
    </xf>
    <xf numFmtId="187" fontId="23" fillId="2" borderId="108" xfId="1" applyNumberFormat="1" applyFont="1" applyFill="1" applyBorder="1" applyAlignment="1">
      <alignment horizontal="center" vertical="center"/>
    </xf>
    <xf numFmtId="49" fontId="20" fillId="0" borderId="67" xfId="3" applyNumberFormat="1" applyFont="1" applyFill="1" applyBorder="1" applyAlignment="1">
      <alignment horizontal="left" vertical="center"/>
    </xf>
    <xf numFmtId="49" fontId="20" fillId="0" borderId="65" xfId="3" applyNumberFormat="1" applyFont="1" applyFill="1" applyBorder="1" applyAlignment="1">
      <alignment horizontal="left" vertical="center"/>
    </xf>
    <xf numFmtId="187" fontId="20" fillId="2" borderId="67" xfId="1" applyNumberFormat="1" applyFont="1" applyFill="1" applyBorder="1" applyAlignment="1">
      <alignment horizontal="center" vertical="center"/>
    </xf>
    <xf numFmtId="187" fontId="20" fillId="2" borderId="65" xfId="1" applyNumberFormat="1" applyFont="1" applyFill="1" applyBorder="1" applyAlignment="1">
      <alignment horizontal="center" vertical="center"/>
    </xf>
    <xf numFmtId="189" fontId="20" fillId="0" borderId="108" xfId="3" applyNumberFormat="1" applyFont="1" applyFill="1" applyBorder="1" applyAlignment="1">
      <alignment horizontal="center" vertical="center"/>
    </xf>
    <xf numFmtId="0" fontId="20" fillId="0" borderId="108" xfId="3" applyFont="1" applyFill="1" applyBorder="1" applyAlignment="1">
      <alignment horizontal="left" vertical="center"/>
    </xf>
    <xf numFmtId="187" fontId="20" fillId="0" borderId="108" xfId="1" applyNumberFormat="1" applyFont="1" applyFill="1" applyBorder="1" applyAlignment="1">
      <alignment horizontal="center" vertical="center"/>
    </xf>
    <xf numFmtId="187" fontId="23" fillId="0" borderId="66" xfId="1" applyNumberFormat="1" applyFont="1" applyFill="1" applyBorder="1" applyAlignment="1">
      <alignment horizontal="center" vertical="center"/>
    </xf>
    <xf numFmtId="189" fontId="20" fillId="0" borderId="122" xfId="3" applyNumberFormat="1" applyFont="1" applyFill="1" applyBorder="1" applyAlignment="1">
      <alignment horizontal="center" vertical="center"/>
    </xf>
    <xf numFmtId="0" fontId="20" fillId="0" borderId="122" xfId="3" applyFont="1" applyFill="1" applyBorder="1" applyAlignment="1">
      <alignment horizontal="left" vertical="center"/>
    </xf>
    <xf numFmtId="187" fontId="20" fillId="0" borderId="122" xfId="1" applyNumberFormat="1" applyFont="1" applyFill="1" applyBorder="1" applyAlignment="1">
      <alignment horizontal="center" vertical="center"/>
    </xf>
    <xf numFmtId="190" fontId="20" fillId="2" borderId="122" xfId="1" applyNumberFormat="1" applyFont="1" applyFill="1" applyBorder="1" applyAlignment="1">
      <alignment horizontal="center" vertical="center"/>
    </xf>
    <xf numFmtId="0" fontId="13" fillId="0" borderId="52" xfId="3" applyFont="1" applyFill="1" applyBorder="1" applyAlignment="1">
      <alignment horizontal="left" vertical="center" wrapText="1" shrinkToFit="1"/>
    </xf>
    <xf numFmtId="0" fontId="13" fillId="0" borderId="42" xfId="3" applyFont="1" applyFill="1" applyBorder="1" applyAlignment="1">
      <alignment horizontal="left" vertical="center" wrapText="1" shrinkToFit="1"/>
    </xf>
    <xf numFmtId="0" fontId="13" fillId="0" borderId="68" xfId="3" applyFont="1" applyFill="1" applyBorder="1" applyAlignment="1">
      <alignment horizontal="center" vertical="center" shrinkToFit="1"/>
    </xf>
    <xf numFmtId="0" fontId="13" fillId="0" borderId="128" xfId="3" applyFont="1" applyFill="1" applyBorder="1" applyAlignment="1">
      <alignment horizontal="center" vertical="center" shrinkToFit="1"/>
    </xf>
    <xf numFmtId="188" fontId="13" fillId="0" borderId="15" xfId="0" applyNumberFormat="1" applyFont="1" applyFill="1" applyBorder="1" applyAlignment="1">
      <alignment horizontal="center" vertical="top" wrapText="1"/>
    </xf>
    <xf numFmtId="0" fontId="13" fillId="0" borderId="88" xfId="3" applyFont="1" applyFill="1" applyBorder="1" applyAlignment="1">
      <alignment horizontal="left" vertical="center" wrapText="1" shrinkToFit="1"/>
    </xf>
    <xf numFmtId="0" fontId="13" fillId="0" borderId="89" xfId="3" applyFont="1" applyFill="1" applyBorder="1" applyAlignment="1">
      <alignment horizontal="left" vertical="center" shrinkToFit="1"/>
    </xf>
    <xf numFmtId="0" fontId="13" fillId="0" borderId="52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52" xfId="3" applyFont="1" applyFill="1" applyBorder="1" applyAlignment="1">
      <alignment horizontal="left" vertical="center" shrinkToFit="1"/>
    </xf>
    <xf numFmtId="0" fontId="13" fillId="0" borderId="42" xfId="3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132" xfId="0" applyFont="1" applyFill="1" applyBorder="1" applyAlignment="1">
      <alignment vertical="center"/>
    </xf>
    <xf numFmtId="0" fontId="13" fillId="0" borderId="133" xfId="0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horizontal="center" vertical="top" wrapText="1"/>
    </xf>
    <xf numFmtId="3" fontId="13" fillId="0" borderId="24" xfId="0" applyNumberFormat="1" applyFont="1" applyFill="1" applyBorder="1" applyAlignment="1">
      <alignment horizontal="center" vertical="top" wrapText="1"/>
    </xf>
    <xf numFmtId="188" fontId="13" fillId="0" borderId="17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188" fontId="13" fillId="0" borderId="21" xfId="0" applyNumberFormat="1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188" fontId="13" fillId="0" borderId="15" xfId="0" applyNumberFormat="1" applyFont="1" applyFill="1" applyBorder="1" applyAlignment="1">
      <alignment horizontal="center" vertical="top"/>
    </xf>
    <xf numFmtId="188" fontId="13" fillId="0" borderId="36" xfId="0" applyNumberFormat="1" applyFont="1" applyFill="1" applyBorder="1" applyAlignment="1">
      <alignment horizontal="center" vertical="top" wrapText="1"/>
    </xf>
    <xf numFmtId="188" fontId="13" fillId="0" borderId="135" xfId="0" applyNumberFormat="1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136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137" xfId="0" applyFont="1" applyFill="1" applyBorder="1" applyAlignment="1">
      <alignment horizontal="center" vertical="top" wrapText="1"/>
    </xf>
    <xf numFmtId="188" fontId="13" fillId="0" borderId="25" xfId="0" applyNumberFormat="1" applyFont="1" applyFill="1" applyBorder="1" applyAlignment="1">
      <alignment horizontal="center" vertical="top"/>
    </xf>
    <xf numFmtId="188" fontId="13" fillId="0" borderId="26" xfId="0" applyNumberFormat="1" applyFont="1" applyFill="1" applyBorder="1" applyAlignment="1">
      <alignment horizontal="center" vertical="top"/>
    </xf>
    <xf numFmtId="188" fontId="13" fillId="0" borderId="27" xfId="0" applyNumberFormat="1" applyFont="1" applyFill="1" applyBorder="1" applyAlignment="1">
      <alignment horizontal="center" vertical="top"/>
    </xf>
    <xf numFmtId="188" fontId="19" fillId="0" borderId="28" xfId="0" applyNumberFormat="1" applyFont="1" applyFill="1" applyBorder="1" applyAlignment="1">
      <alignment horizontal="center" vertical="top" wrapText="1"/>
    </xf>
    <xf numFmtId="188" fontId="19" fillId="0" borderId="29" xfId="0" applyNumberFormat="1" applyFont="1" applyFill="1" applyBorder="1" applyAlignment="1">
      <alignment horizontal="center" vertical="top"/>
    </xf>
    <xf numFmtId="188" fontId="19" fillId="0" borderId="4" xfId="0" applyNumberFormat="1" applyFont="1" applyFill="1" applyBorder="1" applyAlignment="1">
      <alignment horizontal="center" vertical="top"/>
    </xf>
    <xf numFmtId="188" fontId="19" fillId="0" borderId="14" xfId="0" applyNumberFormat="1" applyFont="1" applyFill="1" applyBorder="1" applyAlignment="1">
      <alignment horizontal="center" vertical="top"/>
    </xf>
    <xf numFmtId="188" fontId="13" fillId="0" borderId="23" xfId="0" applyNumberFormat="1" applyFont="1" applyFill="1" applyBorder="1" applyAlignment="1">
      <alignment horizontal="center" vertical="top" wrapText="1" shrinkToFit="1"/>
    </xf>
    <xf numFmtId="188" fontId="13" fillId="0" borderId="16" xfId="0" applyNumberFormat="1" applyFont="1" applyFill="1" applyBorder="1" applyAlignment="1">
      <alignment horizontal="center" vertical="top" wrapText="1" shrinkToFit="1"/>
    </xf>
    <xf numFmtId="0" fontId="12" fillId="0" borderId="0" xfId="0" applyFont="1" applyFill="1" applyAlignment="1">
      <alignment horizontal="center" vertical="center"/>
    </xf>
    <xf numFmtId="0" fontId="23" fillId="0" borderId="68" xfId="3" applyFont="1" applyFill="1" applyBorder="1" applyAlignment="1">
      <alignment horizontal="center" vertical="center" shrinkToFit="1"/>
    </xf>
    <xf numFmtId="0" fontId="23" fillId="0" borderId="69" xfId="1" applyFont="1" applyFill="1" applyBorder="1" applyAlignment="1">
      <alignment horizontal="center" vertical="center" shrinkToFit="1"/>
    </xf>
    <xf numFmtId="0" fontId="23" fillId="0" borderId="52" xfId="3" applyFont="1" applyFill="1" applyBorder="1" applyAlignment="1">
      <alignment horizontal="left" vertical="center" wrapText="1" shrinkToFit="1"/>
    </xf>
    <xf numFmtId="0" fontId="23" fillId="0" borderId="42" xfId="3" applyFont="1" applyFill="1" applyBorder="1" applyAlignment="1">
      <alignment horizontal="left" vertical="center" shrinkToFit="1"/>
    </xf>
    <xf numFmtId="188" fontId="24" fillId="0" borderId="6" xfId="1" applyNumberFormat="1" applyFont="1" applyFill="1" applyBorder="1" applyAlignment="1">
      <alignment horizontal="center" vertical="top" wrapText="1"/>
    </xf>
    <xf numFmtId="188" fontId="24" fillId="0" borderId="7" xfId="1" applyNumberFormat="1" applyFont="1" applyFill="1" applyBorder="1" applyAlignment="1">
      <alignment horizontal="center" vertical="top" wrapText="1"/>
    </xf>
    <xf numFmtId="188" fontId="24" fillId="0" borderId="13" xfId="1" applyNumberFormat="1" applyFont="1" applyFill="1" applyBorder="1" applyAlignment="1">
      <alignment horizontal="center" vertical="top" wrapText="1"/>
    </xf>
    <xf numFmtId="188" fontId="24" fillId="0" borderId="30" xfId="1" applyNumberFormat="1" applyFont="1" applyFill="1" applyBorder="1" applyAlignment="1">
      <alignment horizontal="center" vertical="top" wrapText="1"/>
    </xf>
    <xf numFmtId="188" fontId="24" fillId="0" borderId="10" xfId="1" applyNumberFormat="1" applyFont="1" applyFill="1" applyBorder="1" applyAlignment="1">
      <alignment horizontal="center" vertical="top" wrapText="1"/>
    </xf>
    <xf numFmtId="188" fontId="24" fillId="0" borderId="103" xfId="1" applyNumberFormat="1" applyFont="1" applyFill="1" applyBorder="1" applyAlignment="1">
      <alignment horizontal="center" vertical="top" wrapText="1"/>
    </xf>
    <xf numFmtId="188" fontId="24" fillId="0" borderId="33" xfId="1" applyNumberFormat="1" applyFont="1" applyFill="1" applyBorder="1" applyAlignment="1">
      <alignment horizontal="center" vertical="top" wrapText="1"/>
    </xf>
    <xf numFmtId="187" fontId="25" fillId="0" borderId="0" xfId="1" applyNumberFormat="1" applyFont="1" applyFill="1" applyAlignment="1">
      <alignment horizontal="center" vertical="center"/>
    </xf>
    <xf numFmtId="0" fontId="23" fillId="0" borderId="88" xfId="3" applyFont="1" applyFill="1" applyBorder="1" applyAlignment="1">
      <alignment horizontal="left" vertical="center" shrinkToFit="1"/>
    </xf>
    <xf numFmtId="0" fontId="23" fillId="0" borderId="89" xfId="3" applyFont="1" applyFill="1" applyBorder="1" applyAlignment="1">
      <alignment horizontal="left" vertical="center" shrinkToFit="1"/>
    </xf>
    <xf numFmtId="0" fontId="23" fillId="0" borderId="52" xfId="1" applyFont="1" applyFill="1" applyBorder="1" applyAlignment="1">
      <alignment horizontal="left" vertical="center"/>
    </xf>
    <xf numFmtId="0" fontId="23" fillId="0" borderId="42" xfId="1" applyFont="1" applyFill="1" applyBorder="1" applyAlignment="1">
      <alignment horizontal="left" vertical="center"/>
    </xf>
    <xf numFmtId="0" fontId="23" fillId="0" borderId="25" xfId="1" applyFont="1" applyFill="1" applyBorder="1" applyAlignment="1">
      <alignment horizontal="center" vertical="center"/>
    </xf>
    <xf numFmtId="0" fontId="23" fillId="0" borderId="27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188" fontId="24" fillId="0" borderId="34" xfId="1" applyNumberFormat="1" applyFont="1" applyFill="1" applyBorder="1" applyAlignment="1">
      <alignment horizontal="center" vertical="center" wrapText="1"/>
    </xf>
    <xf numFmtId="188" fontId="24" fillId="0" borderId="6" xfId="1" applyNumberFormat="1" applyFont="1" applyFill="1" applyBorder="1" applyAlignment="1">
      <alignment horizontal="center" vertical="center" wrapText="1"/>
    </xf>
    <xf numFmtId="188" fontId="24" fillId="0" borderId="8" xfId="1" applyNumberFormat="1" applyFont="1" applyFill="1" applyBorder="1" applyAlignment="1">
      <alignment horizontal="center" vertical="center" wrapText="1"/>
    </xf>
    <xf numFmtId="188" fontId="23" fillId="0" borderId="25" xfId="1" applyNumberFormat="1" applyFont="1" applyFill="1" applyBorder="1" applyAlignment="1">
      <alignment horizontal="center" vertical="center"/>
    </xf>
    <xf numFmtId="188" fontId="23" fillId="0" borderId="26" xfId="1" applyNumberFormat="1" applyFont="1" applyFill="1" applyBorder="1" applyAlignment="1">
      <alignment horizontal="center" vertical="center"/>
    </xf>
    <xf numFmtId="0" fontId="23" fillId="0" borderId="26" xfId="1" applyFont="1" applyFill="1" applyBorder="1" applyAlignment="1">
      <alignment horizontal="center" vertical="center"/>
    </xf>
    <xf numFmtId="0" fontId="23" fillId="0" borderId="26" xfId="1" applyFont="1" applyFill="1" applyBorder="1" applyAlignment="1">
      <alignment vertical="center"/>
    </xf>
    <xf numFmtId="0" fontId="23" fillId="0" borderId="27" xfId="1" applyFont="1" applyFill="1" applyBorder="1" applyAlignment="1">
      <alignment vertical="center"/>
    </xf>
    <xf numFmtId="188" fontId="24" fillId="0" borderId="106" xfId="1" applyNumberFormat="1" applyFont="1" applyFill="1" applyBorder="1" applyAlignment="1">
      <alignment horizontal="center" vertical="top" wrapText="1"/>
    </xf>
    <xf numFmtId="188" fontId="24" fillId="0" borderId="107" xfId="1" applyNumberFormat="1" applyFont="1" applyFill="1" applyBorder="1" applyAlignment="1">
      <alignment horizontal="center" vertical="top" wrapText="1"/>
    </xf>
    <xf numFmtId="0" fontId="23" fillId="0" borderId="52" xfId="3" applyFont="1" applyFill="1" applyBorder="1" applyAlignment="1">
      <alignment horizontal="left" vertical="center" shrinkToFit="1"/>
    </xf>
    <xf numFmtId="0" fontId="23" fillId="0" borderId="28" xfId="1" applyFont="1" applyFill="1" applyBorder="1" applyAlignment="1">
      <alignment horizontal="center" vertical="center"/>
    </xf>
    <xf numFmtId="0" fontId="23" fillId="0" borderId="29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188" fontId="23" fillId="0" borderId="23" xfId="1" applyNumberFormat="1" applyFont="1" applyFill="1" applyBorder="1" applyAlignment="1">
      <alignment horizontal="center" vertical="center" wrapText="1"/>
    </xf>
    <xf numFmtId="188" fontId="23" fillId="0" borderId="1" xfId="1" applyNumberFormat="1" applyFont="1" applyFill="1" applyBorder="1" applyAlignment="1">
      <alignment horizontal="center" vertical="center" wrapText="1"/>
    </xf>
    <xf numFmtId="188" fontId="23" fillId="0" borderId="27" xfId="1" applyNumberFormat="1" applyFont="1" applyFill="1" applyBorder="1" applyAlignment="1">
      <alignment horizontal="center" vertical="center"/>
    </xf>
    <xf numFmtId="188" fontId="23" fillId="0" borderId="6" xfId="1" applyNumberFormat="1" applyFont="1" applyFill="1" applyBorder="1" applyAlignment="1">
      <alignment horizontal="center" vertical="center" wrapText="1"/>
    </xf>
    <xf numFmtId="188" fontId="23" fillId="0" borderId="10" xfId="1" applyNumberFormat="1" applyFont="1" applyFill="1" applyBorder="1" applyAlignment="1">
      <alignment horizontal="center" vertical="center" wrapText="1"/>
    </xf>
    <xf numFmtId="188" fontId="23" fillId="0" borderId="103" xfId="1" applyNumberFormat="1" applyFont="1" applyFill="1" applyBorder="1" applyAlignment="1">
      <alignment horizontal="center" vertical="center" wrapText="1"/>
    </xf>
    <xf numFmtId="188" fontId="23" fillId="0" borderId="33" xfId="1" applyNumberFormat="1" applyFont="1" applyFill="1" applyBorder="1" applyAlignment="1">
      <alignment horizontal="center" vertical="center" wrapText="1"/>
    </xf>
    <xf numFmtId="188" fontId="23" fillId="0" borderId="31" xfId="1" applyNumberFormat="1" applyFont="1" applyFill="1" applyBorder="1" applyAlignment="1">
      <alignment horizontal="center" vertical="center" wrapText="1"/>
    </xf>
    <xf numFmtId="188" fontId="23" fillId="0" borderId="32" xfId="1" applyNumberFormat="1" applyFont="1" applyFill="1" applyBorder="1" applyAlignment="1">
      <alignment horizontal="center" vertical="center" wrapText="1"/>
    </xf>
    <xf numFmtId="188" fontId="23" fillId="0" borderId="7" xfId="1" applyNumberFormat="1" applyFont="1" applyFill="1" applyBorder="1" applyAlignment="1">
      <alignment horizontal="center" vertical="center" wrapText="1"/>
    </xf>
    <xf numFmtId="188" fontId="27" fillId="0" borderId="13" xfId="1" applyNumberFormat="1" applyFont="1" applyFill="1" applyBorder="1" applyAlignment="1">
      <alignment horizontal="center" vertical="center" wrapText="1"/>
    </xf>
    <xf numFmtId="188" fontId="27" fillId="0" borderId="33" xfId="1" applyNumberFormat="1" applyFont="1" applyFill="1" applyBorder="1" applyAlignment="1">
      <alignment horizontal="center" vertical="center" wrapText="1"/>
    </xf>
    <xf numFmtId="188" fontId="23" fillId="0" borderId="109" xfId="1" applyNumberFormat="1" applyFont="1" applyFill="1" applyBorder="1" applyAlignment="1">
      <alignment horizontal="center" vertical="center" wrapText="1"/>
    </xf>
    <xf numFmtId="188" fontId="23" fillId="0" borderId="110" xfId="1" applyNumberFormat="1" applyFont="1" applyFill="1" applyBorder="1" applyAlignment="1">
      <alignment horizontal="center" vertical="center" wrapText="1"/>
    </xf>
    <xf numFmtId="0" fontId="23" fillId="0" borderId="15" xfId="1" applyFont="1" applyFill="1" applyBorder="1" applyAlignment="1">
      <alignment horizontal="center" vertical="center"/>
    </xf>
    <xf numFmtId="0" fontId="23" fillId="0" borderId="138" xfId="1" applyFont="1" applyFill="1" applyBorder="1" applyAlignment="1">
      <alignment horizontal="center" vertical="center"/>
    </xf>
    <xf numFmtId="0" fontId="23" fillId="0" borderId="66" xfId="3" applyFont="1" applyFill="1" applyBorder="1" applyAlignment="1">
      <alignment horizontal="left" vertical="center" wrapText="1" shrinkToFit="1"/>
    </xf>
    <xf numFmtId="0" fontId="23" fillId="0" borderId="66" xfId="3" applyFont="1" applyFill="1" applyBorder="1" applyAlignment="1">
      <alignment horizontal="left" vertical="center" shrinkToFit="1"/>
    </xf>
    <xf numFmtId="0" fontId="23" fillId="0" borderId="83" xfId="3" applyFont="1" applyFill="1" applyBorder="1" applyAlignment="1">
      <alignment horizontal="center" vertical="center" shrinkToFit="1"/>
    </xf>
    <xf numFmtId="0" fontId="23" fillId="0" borderId="83" xfId="1" applyFont="1" applyFill="1" applyBorder="1" applyAlignment="1">
      <alignment horizontal="center" vertical="center" shrinkToFit="1"/>
    </xf>
    <xf numFmtId="0" fontId="23" fillId="0" borderId="93" xfId="3" applyFont="1" applyFill="1" applyBorder="1" applyAlignment="1">
      <alignment horizontal="left" vertical="center" shrinkToFit="1"/>
    </xf>
    <xf numFmtId="0" fontId="23" fillId="0" borderId="108" xfId="1" applyFont="1" applyFill="1" applyBorder="1" applyAlignment="1">
      <alignment horizontal="left" vertical="center"/>
    </xf>
    <xf numFmtId="0" fontId="23" fillId="0" borderId="66" xfId="1" applyFont="1" applyFill="1" applyBorder="1" applyAlignment="1">
      <alignment horizontal="left" vertical="center"/>
    </xf>
    <xf numFmtId="0" fontId="23" fillId="0" borderId="108" xfId="3" applyFont="1" applyFill="1" applyBorder="1" applyAlignment="1">
      <alignment horizontal="left" vertical="center" shrinkToFit="1"/>
    </xf>
  </cellXfs>
  <cellStyles count="4">
    <cellStyle name="Normal" xfId="0" builtinId="0"/>
    <cellStyle name="Normal 2" xfId="1"/>
    <cellStyle name="Normal 3" xfId="2"/>
    <cellStyle name="Normal_อัตราได้งานทำ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tabSelected="1" zoomScale="80" zoomScaleNormal="80" zoomScaleSheetLayoutView="99" workbookViewId="0">
      <pane ySplit="6" topLeftCell="A7" activePane="bottomLeft" state="frozen"/>
      <selection activeCell="I49" sqref="A49:I49"/>
      <selection pane="bottomLeft"/>
    </sheetView>
  </sheetViews>
  <sheetFormatPr defaultColWidth="9.140625" defaultRowHeight="24" x14ac:dyDescent="0.55000000000000004"/>
  <cols>
    <col min="1" max="1" width="3.85546875" style="30" customWidth="1"/>
    <col min="2" max="2" width="25.5703125" style="10" customWidth="1"/>
    <col min="3" max="3" width="11.7109375" style="95" customWidth="1"/>
    <col min="4" max="4" width="7" style="7" customWidth="1"/>
    <col min="5" max="5" width="9.42578125" style="29" customWidth="1"/>
    <col min="6" max="6" width="6.85546875" style="7" bestFit="1" customWidth="1"/>
    <col min="7" max="7" width="9.28515625" style="10" customWidth="1"/>
    <col min="8" max="8" width="6.7109375" style="7" customWidth="1"/>
    <col min="9" max="9" width="9.5703125" style="10" customWidth="1"/>
    <col min="10" max="10" width="6.7109375" style="7" bestFit="1" customWidth="1"/>
    <col min="11" max="11" width="9.42578125" style="10" customWidth="1"/>
    <col min="12" max="12" width="6.42578125" style="7" customWidth="1"/>
    <col min="13" max="13" width="9.42578125" style="10" customWidth="1"/>
    <col min="14" max="14" width="6.42578125" style="7" customWidth="1"/>
    <col min="15" max="15" width="9.42578125" style="10" customWidth="1"/>
    <col min="16" max="16" width="6.42578125" style="7" customWidth="1"/>
    <col min="17" max="17" width="9.42578125" style="10" customWidth="1"/>
    <col min="18" max="18" width="9.140625" style="10" customWidth="1"/>
    <col min="19" max="19" width="10" style="10" customWidth="1"/>
    <col min="20" max="20" width="8.140625" style="7" customWidth="1"/>
    <col min="21" max="21" width="10.140625" style="10" customWidth="1"/>
    <col min="22" max="22" width="13.140625" style="247" customWidth="1"/>
    <col min="23" max="23" width="6.28515625" style="7" bestFit="1" customWidth="1"/>
    <col min="24" max="24" width="5.85546875" style="10" bestFit="1" customWidth="1"/>
    <col min="25" max="25" width="6.28515625" style="247" bestFit="1" customWidth="1"/>
    <col min="26" max="26" width="5.7109375" style="247" bestFit="1" customWidth="1"/>
    <col min="27" max="16384" width="9.140625" style="10"/>
  </cols>
  <sheetData>
    <row r="1" spans="1:26" s="12" customFormat="1" ht="21.75" customHeight="1" x14ac:dyDescent="0.5">
      <c r="A1" s="156" t="s">
        <v>715</v>
      </c>
      <c r="B1" s="8"/>
      <c r="C1" s="91"/>
      <c r="D1" s="3"/>
      <c r="E1" s="11"/>
      <c r="F1" s="3"/>
      <c r="G1" s="8"/>
      <c r="H1" s="3"/>
      <c r="I1" s="8"/>
      <c r="J1" s="3"/>
      <c r="K1" s="8"/>
      <c r="L1" s="3"/>
      <c r="M1" s="8"/>
      <c r="N1" s="3"/>
      <c r="O1" s="8"/>
      <c r="P1" s="3"/>
      <c r="Q1" s="8"/>
      <c r="R1" s="8"/>
      <c r="S1" s="8"/>
      <c r="T1" s="3"/>
      <c r="U1" s="8"/>
      <c r="V1" s="167"/>
      <c r="W1" s="3"/>
      <c r="X1" s="8"/>
      <c r="Y1" s="167"/>
      <c r="Z1" s="167" t="s">
        <v>716</v>
      </c>
    </row>
    <row r="2" spans="1:26" s="15" customFormat="1" ht="3.75" customHeight="1" thickBot="1" x14ac:dyDescent="0.55000000000000004">
      <c r="A2" s="13"/>
      <c r="B2" s="9"/>
      <c r="C2" s="92"/>
      <c r="D2" s="4"/>
      <c r="E2" s="14"/>
      <c r="F2" s="4"/>
      <c r="G2" s="9"/>
      <c r="H2" s="4"/>
      <c r="I2" s="9"/>
      <c r="J2" s="4"/>
      <c r="K2" s="9"/>
      <c r="L2" s="4"/>
      <c r="M2" s="9"/>
      <c r="N2" s="4"/>
      <c r="O2" s="9"/>
      <c r="P2" s="4"/>
      <c r="Q2" s="9"/>
      <c r="R2" s="9"/>
      <c r="S2" s="9"/>
      <c r="T2" s="4"/>
      <c r="U2" s="9"/>
      <c r="V2" s="6"/>
      <c r="W2" s="4"/>
      <c r="X2" s="9"/>
      <c r="Y2" s="6"/>
      <c r="Z2" s="6"/>
    </row>
    <row r="3" spans="1:26" s="16" customFormat="1" ht="24.75" customHeight="1" thickTop="1" x14ac:dyDescent="0.5">
      <c r="A3" s="327" t="s">
        <v>116</v>
      </c>
      <c r="B3" s="328"/>
      <c r="C3" s="333" t="s">
        <v>115</v>
      </c>
      <c r="D3" s="335" t="s">
        <v>41</v>
      </c>
      <c r="E3" s="336"/>
      <c r="F3" s="354" t="s">
        <v>114</v>
      </c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6"/>
      <c r="R3" s="357" t="s">
        <v>717</v>
      </c>
      <c r="S3" s="358"/>
      <c r="T3" s="361" t="s">
        <v>719</v>
      </c>
      <c r="U3" s="361"/>
      <c r="V3" s="340" t="s">
        <v>40</v>
      </c>
      <c r="W3" s="342" t="s">
        <v>66</v>
      </c>
      <c r="X3" s="343"/>
      <c r="Y3" s="343"/>
      <c r="Z3" s="344"/>
    </row>
    <row r="4" spans="1:26" s="1" customFormat="1" ht="81.75" customHeight="1" x14ac:dyDescent="0.5">
      <c r="A4" s="329"/>
      <c r="B4" s="330"/>
      <c r="C4" s="334"/>
      <c r="D4" s="337"/>
      <c r="E4" s="338"/>
      <c r="F4" s="320" t="s">
        <v>42</v>
      </c>
      <c r="G4" s="345"/>
      <c r="H4" s="320" t="s">
        <v>23</v>
      </c>
      <c r="I4" s="346"/>
      <c r="J4" s="320" t="s">
        <v>43</v>
      </c>
      <c r="K4" s="347"/>
      <c r="L4" s="320" t="s">
        <v>24</v>
      </c>
      <c r="M4" s="320"/>
      <c r="N4" s="320" t="s">
        <v>93</v>
      </c>
      <c r="O4" s="320"/>
      <c r="P4" s="320" t="s">
        <v>94</v>
      </c>
      <c r="Q4" s="320"/>
      <c r="R4" s="359"/>
      <c r="S4" s="360"/>
      <c r="T4" s="362"/>
      <c r="U4" s="362"/>
      <c r="V4" s="341"/>
      <c r="W4" s="348" t="s">
        <v>76</v>
      </c>
      <c r="X4" s="350" t="s">
        <v>77</v>
      </c>
      <c r="Y4" s="350" t="s">
        <v>75</v>
      </c>
      <c r="Z4" s="352" t="s">
        <v>74</v>
      </c>
    </row>
    <row r="5" spans="1:26" s="16" customFormat="1" ht="42" customHeight="1" thickBot="1" x14ac:dyDescent="0.55000000000000004">
      <c r="A5" s="331"/>
      <c r="B5" s="332"/>
      <c r="C5" s="334"/>
      <c r="D5" s="280" t="s">
        <v>25</v>
      </c>
      <c r="E5" s="281" t="s">
        <v>26</v>
      </c>
      <c r="F5" s="282" t="s">
        <v>27</v>
      </c>
      <c r="G5" s="283" t="s">
        <v>28</v>
      </c>
      <c r="H5" s="282" t="s">
        <v>29</v>
      </c>
      <c r="I5" s="283" t="s">
        <v>30</v>
      </c>
      <c r="J5" s="280" t="s">
        <v>31</v>
      </c>
      <c r="K5" s="283" t="s">
        <v>32</v>
      </c>
      <c r="L5" s="280" t="s">
        <v>33</v>
      </c>
      <c r="M5" s="283" t="s">
        <v>34</v>
      </c>
      <c r="N5" s="280" t="s">
        <v>95</v>
      </c>
      <c r="O5" s="283" t="s">
        <v>96</v>
      </c>
      <c r="P5" s="280" t="s">
        <v>97</v>
      </c>
      <c r="Q5" s="283" t="s">
        <v>98</v>
      </c>
      <c r="R5" s="284" t="s">
        <v>721</v>
      </c>
      <c r="S5" s="283" t="s">
        <v>718</v>
      </c>
      <c r="T5" s="285" t="s">
        <v>722</v>
      </c>
      <c r="U5" s="286" t="s">
        <v>720</v>
      </c>
      <c r="V5" s="341"/>
      <c r="W5" s="349"/>
      <c r="X5" s="351"/>
      <c r="Y5" s="351"/>
      <c r="Z5" s="353"/>
    </row>
    <row r="6" spans="1:26" s="2" customFormat="1" ht="25.5" thickTop="1" thickBot="1" x14ac:dyDescent="0.55000000000000004">
      <c r="A6" s="318" t="s">
        <v>21</v>
      </c>
      <c r="B6" s="319"/>
      <c r="C6" s="267">
        <f>SUM(C13,C23,C27,C50,C52,C7,C55)</f>
        <v>2738</v>
      </c>
      <c r="D6" s="268">
        <f>D13+D23+D27+D50+D52+D7+D55</f>
        <v>2646</v>
      </c>
      <c r="E6" s="269">
        <f t="shared" ref="E6:E53" si="0">D6/C6*100</f>
        <v>96.639883126369611</v>
      </c>
      <c r="F6" s="270">
        <f>F13+F23+F27+F50+F52+F7+F55</f>
        <v>2172</v>
      </c>
      <c r="G6" s="269">
        <f t="shared" ref="G6:G53" si="1">F6/$D6*100</f>
        <v>82.086167800453509</v>
      </c>
      <c r="H6" s="271">
        <f>H13+H23+H27+H50+H52+H7+H55</f>
        <v>12</v>
      </c>
      <c r="I6" s="269">
        <f t="shared" ref="I6:I53" si="2">H6/$D6*100</f>
        <v>0.45351473922902497</v>
      </c>
      <c r="J6" s="268">
        <f>J13+J23+J27+J50+J52+J7+J55</f>
        <v>129</v>
      </c>
      <c r="K6" s="269">
        <f t="shared" ref="K6:K53" si="3">J6/$D6*100</f>
        <v>4.8752834467120181</v>
      </c>
      <c r="L6" s="272">
        <f>L13+L23+L27+L50+L52+L7+L55</f>
        <v>311</v>
      </c>
      <c r="M6" s="269">
        <f t="shared" ref="M6:M16" si="4">L6/$D6*100</f>
        <v>11.753590325018896</v>
      </c>
      <c r="N6" s="272">
        <f>N13+N23+N27+N50+N52+N7+N55</f>
        <v>14</v>
      </c>
      <c r="O6" s="269">
        <f t="shared" ref="O6:O16" si="5">N6/$D6*100</f>
        <v>0.52910052910052907</v>
      </c>
      <c r="P6" s="272">
        <f>P13+P23+P27+P50+P52+P7+P55</f>
        <v>8</v>
      </c>
      <c r="Q6" s="269">
        <f t="shared" ref="Q6:Q53" si="6">P6/$D6*100</f>
        <v>0.30234315948601664</v>
      </c>
      <c r="R6" s="268">
        <f>R13+R23+R27+R50+R52+R7+R55</f>
        <v>2495</v>
      </c>
      <c r="S6" s="269">
        <f t="shared" ref="S6:S53" si="7">(R6/D6)*100</f>
        <v>94.293272864701436</v>
      </c>
      <c r="T6" s="270">
        <f>T13+T23+T27+T50+T52+T7+T55</f>
        <v>2184</v>
      </c>
      <c r="U6" s="269">
        <f t="shared" ref="U6:U31" si="8">(T6/R6)*100</f>
        <v>87.535070140280553</v>
      </c>
      <c r="V6" s="273">
        <v>19219.124267291911</v>
      </c>
      <c r="W6" s="274">
        <f>'AUN-11.3-3'!D6+'AUN-11.3-3'!F6+'AUN-11.3-3'!H6</f>
        <v>1755</v>
      </c>
      <c r="X6" s="275">
        <f>'AUN-11.3-3'!J6+'AUN-11.3-3'!L6</f>
        <v>88</v>
      </c>
      <c r="Y6" s="276">
        <f>'AUN-11.3-3'!N6</f>
        <v>26</v>
      </c>
      <c r="Z6" s="277">
        <f t="shared" ref="Z6:Z56" si="9">((W6*0.5)+X6+(Y6*1.5))/(W6+X6+Y6)</f>
        <v>0.53745318352059923</v>
      </c>
    </row>
    <row r="7" spans="1:26" s="2" customFormat="1" ht="20.100000000000001" customHeight="1" thickTop="1" x14ac:dyDescent="0.5">
      <c r="A7" s="321" t="s">
        <v>79</v>
      </c>
      <c r="B7" s="322"/>
      <c r="C7" s="168">
        <f>SUM(C8:C12)</f>
        <v>95</v>
      </c>
      <c r="D7" s="169">
        <f>SUM(D8:D12)</f>
        <v>90</v>
      </c>
      <c r="E7" s="170">
        <f t="shared" si="0"/>
        <v>94.73684210526315</v>
      </c>
      <c r="F7" s="171">
        <f>SUM(F8:F12)</f>
        <v>65</v>
      </c>
      <c r="G7" s="170">
        <f t="shared" si="1"/>
        <v>72.222222222222214</v>
      </c>
      <c r="H7" s="171">
        <f>SUM(H8:H12)</f>
        <v>2</v>
      </c>
      <c r="I7" s="170">
        <f t="shared" si="2"/>
        <v>2.2222222222222223</v>
      </c>
      <c r="J7" s="169">
        <f>SUM(J8:J12)</f>
        <v>15</v>
      </c>
      <c r="K7" s="170">
        <f t="shared" si="3"/>
        <v>16.666666666666664</v>
      </c>
      <c r="L7" s="169">
        <f>SUM(L8:L12)</f>
        <v>8</v>
      </c>
      <c r="M7" s="170">
        <f t="shared" si="4"/>
        <v>8.8888888888888893</v>
      </c>
      <c r="N7" s="169">
        <f>SUM(N8:N12)</f>
        <v>0</v>
      </c>
      <c r="O7" s="170">
        <f t="shared" si="5"/>
        <v>0</v>
      </c>
      <c r="P7" s="169">
        <f>SUM(P8:P12)</f>
        <v>0</v>
      </c>
      <c r="Q7" s="170">
        <f t="shared" si="6"/>
        <v>0</v>
      </c>
      <c r="R7" s="169">
        <f>D7-(J7+N7+P7)</f>
        <v>75</v>
      </c>
      <c r="S7" s="172">
        <f t="shared" si="7"/>
        <v>83.333333333333343</v>
      </c>
      <c r="T7" s="171">
        <f t="shared" ref="T7:T31" si="10">F7+H7</f>
        <v>67</v>
      </c>
      <c r="U7" s="170">
        <f t="shared" si="8"/>
        <v>89.333333333333329</v>
      </c>
      <c r="V7" s="173">
        <v>15840.208333333334</v>
      </c>
      <c r="W7" s="174">
        <f>'AUN-11.3-3'!D7+'AUN-11.3-3'!F7+'AUN-11.3-3'!H7</f>
        <v>45</v>
      </c>
      <c r="X7" s="175">
        <f>'AUN-11.3-3'!J7+'AUN-11.3-3'!L7</f>
        <v>4</v>
      </c>
      <c r="Y7" s="175">
        <f>'AUN-11.3-3'!N7</f>
        <v>2</v>
      </c>
      <c r="Z7" s="176">
        <f t="shared" si="9"/>
        <v>0.57843137254901966</v>
      </c>
    </row>
    <row r="8" spans="1:26" s="55" customFormat="1" ht="17.100000000000001" customHeight="1" x14ac:dyDescent="0.5">
      <c r="A8" s="177">
        <v>1</v>
      </c>
      <c r="B8" s="178" t="s">
        <v>78</v>
      </c>
      <c r="C8" s="179">
        <v>4</v>
      </c>
      <c r="D8" s="180">
        <f>F8+H8+J8+L8+N8+P8</f>
        <v>2</v>
      </c>
      <c r="E8" s="181">
        <f t="shared" si="0"/>
        <v>50</v>
      </c>
      <c r="F8" s="182">
        <v>1</v>
      </c>
      <c r="G8" s="181">
        <f t="shared" si="1"/>
        <v>50</v>
      </c>
      <c r="H8" s="182">
        <v>0</v>
      </c>
      <c r="I8" s="181">
        <f t="shared" si="2"/>
        <v>0</v>
      </c>
      <c r="J8" s="180">
        <v>1</v>
      </c>
      <c r="K8" s="181">
        <f t="shared" si="3"/>
        <v>50</v>
      </c>
      <c r="L8" s="180"/>
      <c r="M8" s="181">
        <f t="shared" si="4"/>
        <v>0</v>
      </c>
      <c r="N8" s="180">
        <v>0</v>
      </c>
      <c r="O8" s="181">
        <f t="shared" si="5"/>
        <v>0</v>
      </c>
      <c r="P8" s="180">
        <v>0</v>
      </c>
      <c r="Q8" s="181">
        <f t="shared" si="6"/>
        <v>0</v>
      </c>
      <c r="R8" s="180">
        <f>D8-(J8+N8+P8)</f>
        <v>1</v>
      </c>
      <c r="S8" s="181">
        <f t="shared" si="7"/>
        <v>50</v>
      </c>
      <c r="T8" s="182">
        <f t="shared" si="10"/>
        <v>1</v>
      </c>
      <c r="U8" s="181">
        <f t="shared" si="8"/>
        <v>100</v>
      </c>
      <c r="V8" s="183">
        <v>25000</v>
      </c>
      <c r="W8" s="184">
        <v>1</v>
      </c>
      <c r="X8" s="185">
        <f>'AUN-11.3-3'!J8+'AUN-11.3-3'!L8</f>
        <v>0</v>
      </c>
      <c r="Y8" s="185">
        <f>'AUN-11.3-3'!N8</f>
        <v>0</v>
      </c>
      <c r="Z8" s="186">
        <f t="shared" si="9"/>
        <v>0.5</v>
      </c>
    </row>
    <row r="9" spans="1:26" s="55" customFormat="1" ht="17.100000000000001" customHeight="1" x14ac:dyDescent="0.5">
      <c r="A9" s="177">
        <v>2</v>
      </c>
      <c r="B9" s="178" t="s">
        <v>87</v>
      </c>
      <c r="C9" s="179">
        <v>4</v>
      </c>
      <c r="D9" s="180">
        <f t="shared" ref="D9:D12" si="11">F9+H9+J9+L9+N9+P9</f>
        <v>4</v>
      </c>
      <c r="E9" s="181">
        <f t="shared" si="0"/>
        <v>100</v>
      </c>
      <c r="F9" s="182">
        <v>0</v>
      </c>
      <c r="G9" s="181">
        <f t="shared" si="1"/>
        <v>0</v>
      </c>
      <c r="H9" s="182">
        <v>0</v>
      </c>
      <c r="I9" s="181">
        <f t="shared" si="2"/>
        <v>0</v>
      </c>
      <c r="J9" s="180">
        <v>4</v>
      </c>
      <c r="K9" s="181">
        <f t="shared" si="3"/>
        <v>100</v>
      </c>
      <c r="L9" s="180"/>
      <c r="M9" s="181">
        <f t="shared" si="4"/>
        <v>0</v>
      </c>
      <c r="N9" s="180">
        <v>0</v>
      </c>
      <c r="O9" s="181">
        <f t="shared" si="5"/>
        <v>0</v>
      </c>
      <c r="P9" s="180">
        <v>0</v>
      </c>
      <c r="Q9" s="181">
        <f t="shared" si="6"/>
        <v>0</v>
      </c>
      <c r="R9" s="180">
        <f t="shared" ref="R9:R56" si="12">D9-(J9+N9+P9)</f>
        <v>0</v>
      </c>
      <c r="S9" s="181">
        <f t="shared" si="7"/>
        <v>0</v>
      </c>
      <c r="T9" s="182">
        <f t="shared" si="10"/>
        <v>0</v>
      </c>
      <c r="U9" s="181">
        <v>0</v>
      </c>
      <c r="V9" s="183">
        <v>0</v>
      </c>
      <c r="W9" s="184">
        <f>'AUN-11.3-3'!D9+'AUN-11.3-3'!F9+'AUN-11.3-3'!H9</f>
        <v>0</v>
      </c>
      <c r="X9" s="185">
        <f>'AUN-11.3-3'!J9+'AUN-11.3-3'!L9</f>
        <v>0</v>
      </c>
      <c r="Y9" s="185">
        <f>'AUN-11.3-3'!N9</f>
        <v>0</v>
      </c>
      <c r="Z9" s="186">
        <v>0</v>
      </c>
    </row>
    <row r="10" spans="1:26" s="55" customFormat="1" ht="17.100000000000001" customHeight="1" x14ac:dyDescent="0.5">
      <c r="A10" s="177">
        <v>3</v>
      </c>
      <c r="B10" s="178" t="s">
        <v>91</v>
      </c>
      <c r="C10" s="179">
        <v>4</v>
      </c>
      <c r="D10" s="180">
        <f t="shared" si="11"/>
        <v>4</v>
      </c>
      <c r="E10" s="181">
        <f t="shared" si="0"/>
        <v>100</v>
      </c>
      <c r="F10" s="182">
        <v>1</v>
      </c>
      <c r="G10" s="181">
        <f t="shared" si="1"/>
        <v>25</v>
      </c>
      <c r="H10" s="182">
        <v>0</v>
      </c>
      <c r="I10" s="181">
        <f t="shared" si="2"/>
        <v>0</v>
      </c>
      <c r="J10" s="180">
        <v>3</v>
      </c>
      <c r="K10" s="181">
        <f t="shared" si="3"/>
        <v>75</v>
      </c>
      <c r="L10" s="180"/>
      <c r="M10" s="181">
        <f t="shared" si="4"/>
        <v>0</v>
      </c>
      <c r="N10" s="180">
        <v>0</v>
      </c>
      <c r="O10" s="181">
        <f t="shared" si="5"/>
        <v>0</v>
      </c>
      <c r="P10" s="180">
        <v>0</v>
      </c>
      <c r="Q10" s="181">
        <f t="shared" si="6"/>
        <v>0</v>
      </c>
      <c r="R10" s="180">
        <f t="shared" si="12"/>
        <v>1</v>
      </c>
      <c r="S10" s="181">
        <f t="shared" si="7"/>
        <v>25</v>
      </c>
      <c r="T10" s="182">
        <f t="shared" si="10"/>
        <v>1</v>
      </c>
      <c r="U10" s="181">
        <f t="shared" si="8"/>
        <v>100</v>
      </c>
      <c r="V10" s="183">
        <v>16000</v>
      </c>
      <c r="W10" s="184">
        <f>'AUN-11.3-3'!D10+'AUN-11.3-3'!F10+'AUN-11.3-3'!H10</f>
        <v>1</v>
      </c>
      <c r="X10" s="185">
        <f>'AUN-11.3-3'!J10+'AUN-11.3-3'!L10</f>
        <v>0</v>
      </c>
      <c r="Y10" s="185">
        <f>'AUN-11.3-3'!N10</f>
        <v>0</v>
      </c>
      <c r="Z10" s="186">
        <f t="shared" si="9"/>
        <v>0.5</v>
      </c>
    </row>
    <row r="11" spans="1:26" s="55" customFormat="1" ht="17.100000000000001" customHeight="1" x14ac:dyDescent="0.5">
      <c r="A11" s="177">
        <v>4</v>
      </c>
      <c r="B11" s="178" t="s">
        <v>89</v>
      </c>
      <c r="C11" s="179">
        <v>7</v>
      </c>
      <c r="D11" s="180">
        <f t="shared" si="11"/>
        <v>6</v>
      </c>
      <c r="E11" s="181">
        <f t="shared" si="0"/>
        <v>85.714285714285708</v>
      </c>
      <c r="F11" s="182">
        <v>0</v>
      </c>
      <c r="G11" s="181">
        <f t="shared" si="1"/>
        <v>0</v>
      </c>
      <c r="H11" s="182">
        <v>0</v>
      </c>
      <c r="I11" s="181">
        <f t="shared" si="2"/>
        <v>0</v>
      </c>
      <c r="J11" s="180">
        <v>6</v>
      </c>
      <c r="K11" s="181">
        <f t="shared" si="3"/>
        <v>100</v>
      </c>
      <c r="L11" s="180"/>
      <c r="M11" s="181">
        <f t="shared" si="4"/>
        <v>0</v>
      </c>
      <c r="N11" s="180">
        <v>0</v>
      </c>
      <c r="O11" s="181">
        <f t="shared" si="5"/>
        <v>0</v>
      </c>
      <c r="P11" s="180">
        <v>0</v>
      </c>
      <c r="Q11" s="181">
        <f t="shared" si="6"/>
        <v>0</v>
      </c>
      <c r="R11" s="180">
        <f t="shared" si="12"/>
        <v>0</v>
      </c>
      <c r="S11" s="181">
        <f t="shared" si="7"/>
        <v>0</v>
      </c>
      <c r="T11" s="182">
        <f t="shared" si="10"/>
        <v>0</v>
      </c>
      <c r="U11" s="181">
        <v>0</v>
      </c>
      <c r="V11" s="183">
        <v>0</v>
      </c>
      <c r="W11" s="184">
        <f>'AUN-11.3-3'!D11+'AUN-11.3-3'!F11+'AUN-11.3-3'!H11</f>
        <v>0</v>
      </c>
      <c r="X11" s="185">
        <f>'AUN-11.3-3'!J11+'AUN-11.3-3'!L11</f>
        <v>0</v>
      </c>
      <c r="Y11" s="185">
        <f>'AUN-11.3-3'!N11</f>
        <v>0</v>
      </c>
      <c r="Z11" s="186">
        <v>0</v>
      </c>
    </row>
    <row r="12" spans="1:26" s="55" customFormat="1" ht="17.100000000000001" customHeight="1" x14ac:dyDescent="0.5">
      <c r="A12" s="187">
        <v>5</v>
      </c>
      <c r="B12" s="188" t="s">
        <v>22</v>
      </c>
      <c r="C12" s="189">
        <v>76</v>
      </c>
      <c r="D12" s="190">
        <f t="shared" si="11"/>
        <v>74</v>
      </c>
      <c r="E12" s="191">
        <f t="shared" si="0"/>
        <v>97.368421052631575</v>
      </c>
      <c r="F12" s="192">
        <v>63</v>
      </c>
      <c r="G12" s="191">
        <f t="shared" si="1"/>
        <v>85.13513513513513</v>
      </c>
      <c r="H12" s="192">
        <v>2</v>
      </c>
      <c r="I12" s="191">
        <f t="shared" si="2"/>
        <v>2.7027027027027026</v>
      </c>
      <c r="J12" s="190">
        <v>1</v>
      </c>
      <c r="K12" s="191">
        <f t="shared" si="3"/>
        <v>1.3513513513513513</v>
      </c>
      <c r="L12" s="190">
        <v>8</v>
      </c>
      <c r="M12" s="191">
        <f t="shared" si="4"/>
        <v>10.810810810810811</v>
      </c>
      <c r="N12" s="190">
        <v>0</v>
      </c>
      <c r="O12" s="191">
        <f t="shared" si="5"/>
        <v>0</v>
      </c>
      <c r="P12" s="190">
        <v>0</v>
      </c>
      <c r="Q12" s="191">
        <f t="shared" si="6"/>
        <v>0</v>
      </c>
      <c r="R12" s="190">
        <f t="shared" si="12"/>
        <v>73</v>
      </c>
      <c r="S12" s="191">
        <f t="shared" si="7"/>
        <v>98.648648648648646</v>
      </c>
      <c r="T12" s="192">
        <f t="shared" si="10"/>
        <v>65</v>
      </c>
      <c r="U12" s="191">
        <f t="shared" si="8"/>
        <v>89.041095890410958</v>
      </c>
      <c r="V12" s="193">
        <v>15637.608695652174</v>
      </c>
      <c r="W12" s="194">
        <f>'AUN-11.3-3'!D12+'AUN-11.3-3'!F12+'AUN-11.3-3'!H12</f>
        <v>43</v>
      </c>
      <c r="X12" s="195">
        <f>'AUN-11.3-3'!J12+'AUN-11.3-3'!L12</f>
        <v>4</v>
      </c>
      <c r="Y12" s="195">
        <f>'AUN-11.3-3'!N12</f>
        <v>2</v>
      </c>
      <c r="Z12" s="196">
        <f t="shared" si="9"/>
        <v>0.58163265306122447</v>
      </c>
    </row>
    <row r="13" spans="1:26" s="2" customFormat="1" ht="20.100000000000001" customHeight="1" x14ac:dyDescent="0.5">
      <c r="A13" s="323" t="s">
        <v>82</v>
      </c>
      <c r="B13" s="324"/>
      <c r="C13" s="197">
        <f>SUM(C19,C14)</f>
        <v>370</v>
      </c>
      <c r="D13" s="198">
        <f>D14+D19</f>
        <v>361</v>
      </c>
      <c r="E13" s="199">
        <f t="shared" si="0"/>
        <v>97.567567567567565</v>
      </c>
      <c r="F13" s="200">
        <f>F14+F19</f>
        <v>310</v>
      </c>
      <c r="G13" s="199">
        <f t="shared" si="1"/>
        <v>85.872576177285325</v>
      </c>
      <c r="H13" s="200">
        <f>H14+H19</f>
        <v>5</v>
      </c>
      <c r="I13" s="199">
        <f t="shared" si="2"/>
        <v>1.3850415512465373</v>
      </c>
      <c r="J13" s="198">
        <f>J14+J19</f>
        <v>5</v>
      </c>
      <c r="K13" s="199">
        <f t="shared" si="3"/>
        <v>1.3850415512465373</v>
      </c>
      <c r="L13" s="198">
        <f>L14+L19</f>
        <v>38</v>
      </c>
      <c r="M13" s="199">
        <f t="shared" si="4"/>
        <v>10.526315789473683</v>
      </c>
      <c r="N13" s="198">
        <f>N14+N19</f>
        <v>1</v>
      </c>
      <c r="O13" s="199">
        <f t="shared" si="5"/>
        <v>0.2770083102493075</v>
      </c>
      <c r="P13" s="198">
        <f>P14+P19</f>
        <v>2</v>
      </c>
      <c r="Q13" s="199">
        <f t="shared" si="6"/>
        <v>0.554016620498615</v>
      </c>
      <c r="R13" s="198">
        <f t="shared" si="12"/>
        <v>353</v>
      </c>
      <c r="S13" s="201">
        <f t="shared" si="7"/>
        <v>97.78393351800554</v>
      </c>
      <c r="T13" s="200">
        <f t="shared" si="10"/>
        <v>315</v>
      </c>
      <c r="U13" s="199">
        <f t="shared" si="8"/>
        <v>89.23512747875354</v>
      </c>
      <c r="V13" s="202">
        <v>15875.215311004784</v>
      </c>
      <c r="W13" s="203">
        <f>'AUN-11.3-3'!D13+'AUN-11.3-3'!F13+'AUN-11.3-3'!H13</f>
        <v>218</v>
      </c>
      <c r="X13" s="204">
        <f>'AUN-11.3-3'!J13+'AUN-11.3-3'!L13</f>
        <v>11</v>
      </c>
      <c r="Y13" s="204">
        <f>'AUN-11.3-3'!N13</f>
        <v>3</v>
      </c>
      <c r="Z13" s="205">
        <f t="shared" si="9"/>
        <v>0.53663793103448276</v>
      </c>
    </row>
    <row r="14" spans="1:26" s="1" customFormat="1" ht="15.95" customHeight="1" x14ac:dyDescent="0.5">
      <c r="A14" s="177">
        <v>1</v>
      </c>
      <c r="B14" s="178" t="s">
        <v>17</v>
      </c>
      <c r="C14" s="179">
        <f>SUM(C15:C18)</f>
        <v>221</v>
      </c>
      <c r="D14" s="180">
        <f>SUM(D15:D18)</f>
        <v>215</v>
      </c>
      <c r="E14" s="181">
        <f t="shared" si="0"/>
        <v>97.285067873303163</v>
      </c>
      <c r="F14" s="182">
        <f>SUM(F15:F18)</f>
        <v>183</v>
      </c>
      <c r="G14" s="181">
        <f t="shared" si="1"/>
        <v>85.116279069767444</v>
      </c>
      <c r="H14" s="182">
        <f>SUM(H15:H18)</f>
        <v>4</v>
      </c>
      <c r="I14" s="181">
        <f t="shared" si="2"/>
        <v>1.8604651162790697</v>
      </c>
      <c r="J14" s="180">
        <f>SUM(J15:J18)</f>
        <v>3</v>
      </c>
      <c r="K14" s="181">
        <f t="shared" si="3"/>
        <v>1.3953488372093024</v>
      </c>
      <c r="L14" s="180">
        <f>SUM(L15:L18)</f>
        <v>22</v>
      </c>
      <c r="M14" s="181">
        <f t="shared" si="4"/>
        <v>10.232558139534884</v>
      </c>
      <c r="N14" s="180">
        <f>SUM(N15:N18)</f>
        <v>1</v>
      </c>
      <c r="O14" s="181">
        <f t="shared" si="5"/>
        <v>0.46511627906976744</v>
      </c>
      <c r="P14" s="180">
        <f>SUM(P15:P18)</f>
        <v>2</v>
      </c>
      <c r="Q14" s="181">
        <f t="shared" si="6"/>
        <v>0.93023255813953487</v>
      </c>
      <c r="R14" s="206">
        <f t="shared" si="12"/>
        <v>209</v>
      </c>
      <c r="S14" s="181">
        <f t="shared" si="7"/>
        <v>97.20930232558139</v>
      </c>
      <c r="T14" s="182">
        <f t="shared" si="10"/>
        <v>187</v>
      </c>
      <c r="U14" s="181">
        <f t="shared" si="8"/>
        <v>89.473684210526315</v>
      </c>
      <c r="V14" s="207"/>
      <c r="W14" s="184">
        <f>'AUN-11.3-3'!D14+'AUN-11.3-3'!F14+'AUN-11.3-3'!H14</f>
        <v>136</v>
      </c>
      <c r="X14" s="185">
        <f>'AUN-11.3-3'!J14+'AUN-11.3-3'!L14</f>
        <v>7</v>
      </c>
      <c r="Y14" s="185">
        <f>'AUN-11.3-3'!N14</f>
        <v>1</v>
      </c>
      <c r="Z14" s="186">
        <f t="shared" si="9"/>
        <v>0.53125</v>
      </c>
    </row>
    <row r="15" spans="1:26" s="55" customFormat="1" ht="15.95" customHeight="1" x14ac:dyDescent="0.5">
      <c r="A15" s="177"/>
      <c r="B15" s="208" t="s">
        <v>107</v>
      </c>
      <c r="C15" s="209">
        <v>38</v>
      </c>
      <c r="D15" s="210">
        <f t="shared" ref="D15:D56" si="13">F15+H15+J15+L15+N15+P15</f>
        <v>38</v>
      </c>
      <c r="E15" s="211">
        <f t="shared" si="0"/>
        <v>100</v>
      </c>
      <c r="F15" s="212">
        <v>29</v>
      </c>
      <c r="G15" s="211">
        <f t="shared" si="1"/>
        <v>76.31578947368422</v>
      </c>
      <c r="H15" s="212">
        <v>2</v>
      </c>
      <c r="I15" s="211">
        <f t="shared" si="2"/>
        <v>5.2631578947368416</v>
      </c>
      <c r="J15" s="210">
        <v>1</v>
      </c>
      <c r="K15" s="211">
        <f t="shared" si="3"/>
        <v>2.6315789473684208</v>
      </c>
      <c r="L15" s="210">
        <v>4</v>
      </c>
      <c r="M15" s="211">
        <f t="shared" si="4"/>
        <v>10.526315789473683</v>
      </c>
      <c r="N15" s="210">
        <v>0</v>
      </c>
      <c r="O15" s="211">
        <f t="shared" si="5"/>
        <v>0</v>
      </c>
      <c r="P15" s="210">
        <v>2</v>
      </c>
      <c r="Q15" s="211">
        <f t="shared" si="6"/>
        <v>5.2631578947368416</v>
      </c>
      <c r="R15" s="213">
        <f t="shared" si="12"/>
        <v>35</v>
      </c>
      <c r="S15" s="211">
        <f t="shared" si="7"/>
        <v>92.10526315789474</v>
      </c>
      <c r="T15" s="212">
        <f t="shared" si="10"/>
        <v>31</v>
      </c>
      <c r="U15" s="211">
        <f t="shared" si="8"/>
        <v>88.571428571428569</v>
      </c>
      <c r="V15" s="183">
        <v>19278</v>
      </c>
      <c r="W15" s="214">
        <f>'AUN-11.3-3'!D15+'AUN-11.3-3'!F15+'AUN-11.3-3'!H15</f>
        <v>25</v>
      </c>
      <c r="X15" s="215">
        <f>'AUN-11.3-3'!J15+'AUN-11.3-3'!L15</f>
        <v>1</v>
      </c>
      <c r="Y15" s="215">
        <f>'AUN-11.3-3'!N15</f>
        <v>0</v>
      </c>
      <c r="Z15" s="216">
        <f t="shared" si="9"/>
        <v>0.51923076923076927</v>
      </c>
    </row>
    <row r="16" spans="1:26" s="55" customFormat="1" ht="15.95" customHeight="1" x14ac:dyDescent="0.5">
      <c r="A16" s="177"/>
      <c r="B16" s="217" t="s">
        <v>106</v>
      </c>
      <c r="C16" s="209">
        <v>68</v>
      </c>
      <c r="D16" s="210">
        <f t="shared" si="13"/>
        <v>64</v>
      </c>
      <c r="E16" s="211">
        <f t="shared" si="0"/>
        <v>94.117647058823522</v>
      </c>
      <c r="F16" s="212">
        <v>58</v>
      </c>
      <c r="G16" s="211">
        <f t="shared" si="1"/>
        <v>90.625</v>
      </c>
      <c r="H16" s="212">
        <v>0</v>
      </c>
      <c r="I16" s="211">
        <f t="shared" si="2"/>
        <v>0</v>
      </c>
      <c r="J16" s="210">
        <v>0</v>
      </c>
      <c r="K16" s="211">
        <f t="shared" si="3"/>
        <v>0</v>
      </c>
      <c r="L16" s="210">
        <v>6</v>
      </c>
      <c r="M16" s="211">
        <f t="shared" si="4"/>
        <v>9.375</v>
      </c>
      <c r="N16" s="210">
        <v>0</v>
      </c>
      <c r="O16" s="211">
        <f t="shared" si="5"/>
        <v>0</v>
      </c>
      <c r="P16" s="210">
        <v>0</v>
      </c>
      <c r="Q16" s="211">
        <f t="shared" si="6"/>
        <v>0</v>
      </c>
      <c r="R16" s="213">
        <f t="shared" si="12"/>
        <v>64</v>
      </c>
      <c r="S16" s="211">
        <f t="shared" si="7"/>
        <v>100</v>
      </c>
      <c r="T16" s="212">
        <f t="shared" si="10"/>
        <v>58</v>
      </c>
      <c r="U16" s="211">
        <f t="shared" si="8"/>
        <v>90.625</v>
      </c>
      <c r="V16" s="183">
        <v>14005.833333333334</v>
      </c>
      <c r="W16" s="214">
        <f>'AUN-11.3-3'!D16+'AUN-11.3-3'!F16+'AUN-11.3-3'!H16</f>
        <v>38</v>
      </c>
      <c r="X16" s="215">
        <f>'AUN-11.3-3'!J16+'AUN-11.3-3'!L16</f>
        <v>2</v>
      </c>
      <c r="Y16" s="215">
        <f>'AUN-11.3-3'!N16</f>
        <v>1</v>
      </c>
      <c r="Z16" s="216">
        <f t="shared" si="9"/>
        <v>0.54878048780487809</v>
      </c>
    </row>
    <row r="17" spans="1:26" s="55" customFormat="1" ht="15.95" customHeight="1" x14ac:dyDescent="0.5">
      <c r="A17" s="177"/>
      <c r="B17" s="217" t="s">
        <v>105</v>
      </c>
      <c r="C17" s="209">
        <v>86</v>
      </c>
      <c r="D17" s="210">
        <f t="shared" si="13"/>
        <v>85</v>
      </c>
      <c r="E17" s="211">
        <f>D17/C17*100</f>
        <v>98.837209302325576</v>
      </c>
      <c r="F17" s="212">
        <v>72</v>
      </c>
      <c r="G17" s="211">
        <f>F17/$D17*100</f>
        <v>84.705882352941174</v>
      </c>
      <c r="H17" s="212">
        <v>2</v>
      </c>
      <c r="I17" s="211">
        <f>H17/$D17*100</f>
        <v>2.3529411764705883</v>
      </c>
      <c r="J17" s="210">
        <v>1</v>
      </c>
      <c r="K17" s="211">
        <f>J17/$D17*100</f>
        <v>1.1764705882352942</v>
      </c>
      <c r="L17" s="210">
        <v>9</v>
      </c>
      <c r="M17" s="211">
        <f>L17/$D17*100</f>
        <v>10.588235294117647</v>
      </c>
      <c r="N17" s="210">
        <v>1</v>
      </c>
      <c r="O17" s="211">
        <f>N17/$D17*100</f>
        <v>1.1764705882352942</v>
      </c>
      <c r="P17" s="210">
        <v>0</v>
      </c>
      <c r="Q17" s="211">
        <f>P17/$D17*100</f>
        <v>0</v>
      </c>
      <c r="R17" s="213">
        <f t="shared" si="12"/>
        <v>83</v>
      </c>
      <c r="S17" s="211">
        <f>(R17/D17)*100</f>
        <v>97.647058823529406</v>
      </c>
      <c r="T17" s="212">
        <f t="shared" si="10"/>
        <v>74</v>
      </c>
      <c r="U17" s="211">
        <f t="shared" si="8"/>
        <v>89.156626506024097</v>
      </c>
      <c r="V17" s="183">
        <v>16677.777777777777</v>
      </c>
      <c r="W17" s="214">
        <f>'AUN-11.3-3'!D17+'AUN-11.3-3'!F17+'AUN-11.3-3'!H17</f>
        <v>57</v>
      </c>
      <c r="X17" s="215">
        <f>'AUN-11.3-3'!J17+'AUN-11.3-3'!L17</f>
        <v>2</v>
      </c>
      <c r="Y17" s="215">
        <f>'AUN-11.3-3'!N17</f>
        <v>0</v>
      </c>
      <c r="Z17" s="216">
        <f t="shared" si="9"/>
        <v>0.51694915254237284</v>
      </c>
    </row>
    <row r="18" spans="1:26" s="1" customFormat="1" ht="15.95" customHeight="1" x14ac:dyDescent="0.5">
      <c r="A18" s="177"/>
      <c r="B18" s="208" t="s">
        <v>104</v>
      </c>
      <c r="C18" s="218">
        <v>29</v>
      </c>
      <c r="D18" s="210">
        <f t="shared" si="13"/>
        <v>28</v>
      </c>
      <c r="E18" s="211">
        <f t="shared" si="0"/>
        <v>96.551724137931032</v>
      </c>
      <c r="F18" s="212">
        <v>24</v>
      </c>
      <c r="G18" s="211">
        <f t="shared" si="1"/>
        <v>85.714285714285708</v>
      </c>
      <c r="H18" s="212">
        <v>0</v>
      </c>
      <c r="I18" s="211">
        <f t="shared" si="2"/>
        <v>0</v>
      </c>
      <c r="J18" s="210">
        <v>1</v>
      </c>
      <c r="K18" s="211">
        <f t="shared" si="3"/>
        <v>3.5714285714285712</v>
      </c>
      <c r="L18" s="210">
        <v>3</v>
      </c>
      <c r="M18" s="211">
        <f t="shared" ref="M18:M22" si="14">L18/$D18*100</f>
        <v>10.714285714285714</v>
      </c>
      <c r="N18" s="210">
        <v>0</v>
      </c>
      <c r="O18" s="211">
        <f t="shared" ref="O18:O22" si="15">N18/$D18*100</f>
        <v>0</v>
      </c>
      <c r="P18" s="210">
        <v>0</v>
      </c>
      <c r="Q18" s="211">
        <f t="shared" si="6"/>
        <v>0</v>
      </c>
      <c r="R18" s="213">
        <f t="shared" si="12"/>
        <v>27</v>
      </c>
      <c r="S18" s="211">
        <f t="shared" si="7"/>
        <v>96.428571428571431</v>
      </c>
      <c r="T18" s="212">
        <f t="shared" si="10"/>
        <v>24</v>
      </c>
      <c r="U18" s="211">
        <f t="shared" si="8"/>
        <v>88.888888888888886</v>
      </c>
      <c r="V18" s="183">
        <v>14253.333333333334</v>
      </c>
      <c r="W18" s="214">
        <f>'AUN-11.3-3'!D18+'AUN-11.3-3'!F18+'AUN-11.3-3'!H18</f>
        <v>16</v>
      </c>
      <c r="X18" s="215">
        <f>'AUN-11.3-3'!J18+'AUN-11.3-3'!L18</f>
        <v>2</v>
      </c>
      <c r="Y18" s="215">
        <f>'AUN-11.3-3'!N18</f>
        <v>0</v>
      </c>
      <c r="Z18" s="216">
        <f t="shared" si="9"/>
        <v>0.55555555555555558</v>
      </c>
    </row>
    <row r="19" spans="1:26" s="1" customFormat="1" ht="15.95" customHeight="1" x14ac:dyDescent="0.5">
      <c r="A19" s="177">
        <v>2</v>
      </c>
      <c r="B19" s="208" t="s">
        <v>18</v>
      </c>
      <c r="C19" s="179">
        <f>SUM(C20:C22)</f>
        <v>149</v>
      </c>
      <c r="D19" s="180">
        <f>SUM(D20:D22)</f>
        <v>146</v>
      </c>
      <c r="E19" s="181">
        <f t="shared" si="0"/>
        <v>97.986577181208062</v>
      </c>
      <c r="F19" s="182">
        <f>SUM(F20:F22)</f>
        <v>127</v>
      </c>
      <c r="G19" s="181">
        <f t="shared" si="1"/>
        <v>86.986301369863014</v>
      </c>
      <c r="H19" s="182">
        <f>SUM(H20:H22)</f>
        <v>1</v>
      </c>
      <c r="I19" s="181">
        <f t="shared" si="2"/>
        <v>0.68493150684931503</v>
      </c>
      <c r="J19" s="180">
        <f>SUM(J20:J22)</f>
        <v>2</v>
      </c>
      <c r="K19" s="181">
        <f t="shared" si="3"/>
        <v>1.3698630136986301</v>
      </c>
      <c r="L19" s="180">
        <f>SUM(L20:L22)</f>
        <v>16</v>
      </c>
      <c r="M19" s="181">
        <f t="shared" si="14"/>
        <v>10.95890410958904</v>
      </c>
      <c r="N19" s="180">
        <f>SUM(N20:N22)</f>
        <v>0</v>
      </c>
      <c r="O19" s="181">
        <f t="shared" si="15"/>
        <v>0</v>
      </c>
      <c r="P19" s="180">
        <f>SUM(P20:P22)</f>
        <v>0</v>
      </c>
      <c r="Q19" s="181">
        <f t="shared" si="6"/>
        <v>0</v>
      </c>
      <c r="R19" s="206">
        <f t="shared" si="12"/>
        <v>144</v>
      </c>
      <c r="S19" s="181">
        <f t="shared" si="7"/>
        <v>98.630136986301366</v>
      </c>
      <c r="T19" s="182">
        <f t="shared" si="10"/>
        <v>128</v>
      </c>
      <c r="U19" s="181">
        <f t="shared" si="8"/>
        <v>88.888888888888886</v>
      </c>
      <c r="V19" s="207"/>
      <c r="W19" s="184">
        <f>'AUN-11.3-3'!D19+'AUN-11.3-3'!F19+'AUN-11.3-3'!H19</f>
        <v>82</v>
      </c>
      <c r="X19" s="185">
        <f>'AUN-11.3-3'!J19+'AUN-11.3-3'!L19</f>
        <v>4</v>
      </c>
      <c r="Y19" s="185">
        <f>'AUN-11.3-3'!N19</f>
        <v>2</v>
      </c>
      <c r="Z19" s="186">
        <f t="shared" si="9"/>
        <v>0.54545454545454541</v>
      </c>
    </row>
    <row r="20" spans="1:26" s="55" customFormat="1" ht="15.95" customHeight="1" x14ac:dyDescent="0.5">
      <c r="A20" s="177"/>
      <c r="B20" s="208" t="s">
        <v>19</v>
      </c>
      <c r="C20" s="209">
        <v>50</v>
      </c>
      <c r="D20" s="210">
        <f t="shared" si="13"/>
        <v>50</v>
      </c>
      <c r="E20" s="211">
        <f t="shared" si="0"/>
        <v>100</v>
      </c>
      <c r="F20" s="212">
        <v>43</v>
      </c>
      <c r="G20" s="211">
        <f t="shared" si="1"/>
        <v>86</v>
      </c>
      <c r="H20" s="212">
        <v>1</v>
      </c>
      <c r="I20" s="211">
        <f t="shared" si="2"/>
        <v>2</v>
      </c>
      <c r="J20" s="210">
        <v>1</v>
      </c>
      <c r="K20" s="211">
        <f t="shared" si="3"/>
        <v>2</v>
      </c>
      <c r="L20" s="210">
        <v>5</v>
      </c>
      <c r="M20" s="211">
        <f t="shared" si="14"/>
        <v>10</v>
      </c>
      <c r="N20" s="210">
        <v>0</v>
      </c>
      <c r="O20" s="211">
        <f t="shared" si="15"/>
        <v>0</v>
      </c>
      <c r="P20" s="210">
        <v>0</v>
      </c>
      <c r="Q20" s="211">
        <f t="shared" si="6"/>
        <v>0</v>
      </c>
      <c r="R20" s="213">
        <f t="shared" si="12"/>
        <v>49</v>
      </c>
      <c r="S20" s="211">
        <f t="shared" si="7"/>
        <v>98</v>
      </c>
      <c r="T20" s="212">
        <f t="shared" si="10"/>
        <v>44</v>
      </c>
      <c r="U20" s="211">
        <f t="shared" si="8"/>
        <v>89.795918367346943</v>
      </c>
      <c r="V20" s="183">
        <v>16092.307692307691</v>
      </c>
      <c r="W20" s="214">
        <f>'AUN-11.3-3'!D20+'AUN-11.3-3'!F20+'AUN-11.3-3'!H20</f>
        <v>29</v>
      </c>
      <c r="X20" s="215">
        <f>'AUN-11.3-3'!J20+'AUN-11.3-3'!L20</f>
        <v>3</v>
      </c>
      <c r="Y20" s="215">
        <f>'AUN-11.3-3'!N20</f>
        <v>0</v>
      </c>
      <c r="Z20" s="216">
        <f t="shared" si="9"/>
        <v>0.546875</v>
      </c>
    </row>
    <row r="21" spans="1:26" s="55" customFormat="1" ht="15.95" customHeight="1" x14ac:dyDescent="0.5">
      <c r="A21" s="177"/>
      <c r="B21" s="219" t="s">
        <v>85</v>
      </c>
      <c r="C21" s="209">
        <v>16</v>
      </c>
      <c r="D21" s="210">
        <f t="shared" si="13"/>
        <v>16</v>
      </c>
      <c r="E21" s="211">
        <f t="shared" si="0"/>
        <v>100</v>
      </c>
      <c r="F21" s="212">
        <v>13</v>
      </c>
      <c r="G21" s="211">
        <f t="shared" si="1"/>
        <v>81.25</v>
      </c>
      <c r="H21" s="212">
        <v>0</v>
      </c>
      <c r="I21" s="211">
        <f t="shared" si="2"/>
        <v>0</v>
      </c>
      <c r="J21" s="210">
        <v>0</v>
      </c>
      <c r="K21" s="211">
        <f t="shared" si="3"/>
        <v>0</v>
      </c>
      <c r="L21" s="210">
        <v>3</v>
      </c>
      <c r="M21" s="211">
        <f t="shared" si="14"/>
        <v>18.75</v>
      </c>
      <c r="N21" s="210">
        <v>0</v>
      </c>
      <c r="O21" s="211">
        <f t="shared" si="15"/>
        <v>0</v>
      </c>
      <c r="P21" s="210">
        <v>0</v>
      </c>
      <c r="Q21" s="211">
        <f t="shared" si="6"/>
        <v>0</v>
      </c>
      <c r="R21" s="213">
        <f t="shared" si="12"/>
        <v>16</v>
      </c>
      <c r="S21" s="211">
        <f t="shared" si="7"/>
        <v>100</v>
      </c>
      <c r="T21" s="212">
        <f t="shared" si="10"/>
        <v>13</v>
      </c>
      <c r="U21" s="211">
        <f t="shared" si="8"/>
        <v>81.25</v>
      </c>
      <c r="V21" s="183">
        <v>14211.111111111111</v>
      </c>
      <c r="W21" s="214">
        <f>'AUN-11.3-3'!D21+'AUN-11.3-3'!F21+'AUN-11.3-3'!H21</f>
        <v>8</v>
      </c>
      <c r="X21" s="215">
        <f>'AUN-11.3-3'!J21+'AUN-11.3-3'!L21</f>
        <v>0</v>
      </c>
      <c r="Y21" s="215">
        <f>'AUN-11.3-3'!N21</f>
        <v>1</v>
      </c>
      <c r="Z21" s="216">
        <f t="shared" si="9"/>
        <v>0.61111111111111116</v>
      </c>
    </row>
    <row r="22" spans="1:26" s="1" customFormat="1" ht="15.95" customHeight="1" x14ac:dyDescent="0.5">
      <c r="A22" s="187"/>
      <c r="B22" s="220" t="s">
        <v>20</v>
      </c>
      <c r="C22" s="221">
        <v>83</v>
      </c>
      <c r="D22" s="222">
        <f t="shared" si="13"/>
        <v>80</v>
      </c>
      <c r="E22" s="223">
        <f t="shared" si="0"/>
        <v>96.385542168674704</v>
      </c>
      <c r="F22" s="224">
        <v>71</v>
      </c>
      <c r="G22" s="223">
        <f t="shared" si="1"/>
        <v>88.75</v>
      </c>
      <c r="H22" s="224">
        <v>0</v>
      </c>
      <c r="I22" s="223">
        <f t="shared" si="2"/>
        <v>0</v>
      </c>
      <c r="J22" s="222">
        <v>1</v>
      </c>
      <c r="K22" s="223">
        <f t="shared" si="3"/>
        <v>1.25</v>
      </c>
      <c r="L22" s="222">
        <v>8</v>
      </c>
      <c r="M22" s="223">
        <f t="shared" si="14"/>
        <v>10</v>
      </c>
      <c r="N22" s="222">
        <v>0</v>
      </c>
      <c r="O22" s="223">
        <f t="shared" si="15"/>
        <v>0</v>
      </c>
      <c r="P22" s="222">
        <v>0</v>
      </c>
      <c r="Q22" s="223">
        <f t="shared" si="6"/>
        <v>0</v>
      </c>
      <c r="R22" s="225">
        <f t="shared" si="12"/>
        <v>79</v>
      </c>
      <c r="S22" s="223">
        <f t="shared" si="7"/>
        <v>98.75</v>
      </c>
      <c r="T22" s="224">
        <f t="shared" si="10"/>
        <v>71</v>
      </c>
      <c r="U22" s="223">
        <f t="shared" si="8"/>
        <v>89.87341772151899</v>
      </c>
      <c r="V22" s="193">
        <v>15324.390243902439</v>
      </c>
      <c r="W22" s="226">
        <f>'AUN-11.3-3'!D22+'AUN-11.3-3'!F22+'AUN-11.3-3'!H22</f>
        <v>45</v>
      </c>
      <c r="X22" s="227">
        <f>'AUN-11.3-3'!J22+'AUN-11.3-3'!L22</f>
        <v>1</v>
      </c>
      <c r="Y22" s="227">
        <f>'AUN-11.3-3'!N22</f>
        <v>1</v>
      </c>
      <c r="Z22" s="228">
        <f t="shared" si="9"/>
        <v>0.53191489361702127</v>
      </c>
    </row>
    <row r="23" spans="1:26" s="2" customFormat="1" ht="20.100000000000001" customHeight="1" x14ac:dyDescent="0.5">
      <c r="A23" s="323" t="s">
        <v>81</v>
      </c>
      <c r="B23" s="324"/>
      <c r="C23" s="197">
        <f>SUM(C24:C26)</f>
        <v>249</v>
      </c>
      <c r="D23" s="198">
        <f>SUM(D24:D26)</f>
        <v>241</v>
      </c>
      <c r="E23" s="199">
        <f>D23/C23*100</f>
        <v>96.787148594377513</v>
      </c>
      <c r="F23" s="200">
        <f>SUM(F24:F26)</f>
        <v>205</v>
      </c>
      <c r="G23" s="199">
        <f>F23/$D23*100</f>
        <v>85.062240663900411</v>
      </c>
      <c r="H23" s="200">
        <f>SUM(H24:H26)</f>
        <v>0</v>
      </c>
      <c r="I23" s="199">
        <f>H23/$D23*100</f>
        <v>0</v>
      </c>
      <c r="J23" s="198">
        <f>SUM(J24:J26)</f>
        <v>9</v>
      </c>
      <c r="K23" s="199">
        <f>J23/$D23*100</f>
        <v>3.7344398340248963</v>
      </c>
      <c r="L23" s="198">
        <f>SUM(L24:L26)</f>
        <v>27</v>
      </c>
      <c r="M23" s="199">
        <f>L23/$D23*100</f>
        <v>11.20331950207469</v>
      </c>
      <c r="N23" s="198">
        <f>SUM(N24:N26)</f>
        <v>0</v>
      </c>
      <c r="O23" s="199">
        <f>N23/$D23*100</f>
        <v>0</v>
      </c>
      <c r="P23" s="198">
        <f>SUM(P24:P26)</f>
        <v>0</v>
      </c>
      <c r="Q23" s="199">
        <f>P23/$D23*100</f>
        <v>0</v>
      </c>
      <c r="R23" s="198">
        <f t="shared" si="12"/>
        <v>232</v>
      </c>
      <c r="S23" s="201">
        <f>(R23/D23)*100</f>
        <v>96.265560165975103</v>
      </c>
      <c r="T23" s="200">
        <f t="shared" si="10"/>
        <v>205</v>
      </c>
      <c r="U23" s="199">
        <f t="shared" si="8"/>
        <v>88.362068965517238</v>
      </c>
      <c r="V23" s="229">
        <v>15114.8125</v>
      </c>
      <c r="W23" s="203">
        <f>'AUN-11.3-3'!D23+'AUN-11.3-3'!F23+'AUN-11.3-3'!H23</f>
        <v>170</v>
      </c>
      <c r="X23" s="204">
        <f>'AUN-11.3-3'!J23+'AUN-11.3-3'!L23</f>
        <v>6</v>
      </c>
      <c r="Y23" s="204">
        <f>'AUN-11.3-3'!N23</f>
        <v>0</v>
      </c>
      <c r="Z23" s="205">
        <f>((W23*0.5)+X23+(Y23*1.5))/(W23+X23+Y23)</f>
        <v>0.51704545454545459</v>
      </c>
    </row>
    <row r="24" spans="1:26" s="1" customFormat="1" ht="15.95" customHeight="1" x14ac:dyDescent="0.5">
      <c r="A24" s="177">
        <v>1</v>
      </c>
      <c r="B24" s="178" t="s">
        <v>0</v>
      </c>
      <c r="C24" s="179">
        <v>124</v>
      </c>
      <c r="D24" s="180">
        <f t="shared" si="13"/>
        <v>118</v>
      </c>
      <c r="E24" s="181">
        <f t="shared" si="0"/>
        <v>95.161290322580655</v>
      </c>
      <c r="F24" s="182">
        <v>99</v>
      </c>
      <c r="G24" s="181">
        <f t="shared" si="1"/>
        <v>83.898305084745758</v>
      </c>
      <c r="H24" s="182">
        <v>0</v>
      </c>
      <c r="I24" s="181">
        <f t="shared" si="2"/>
        <v>0</v>
      </c>
      <c r="J24" s="180">
        <v>6</v>
      </c>
      <c r="K24" s="181">
        <f t="shared" si="3"/>
        <v>5.0847457627118651</v>
      </c>
      <c r="L24" s="180">
        <v>13</v>
      </c>
      <c r="M24" s="181">
        <f t="shared" ref="M24:M26" si="16">L24/$D24*100</f>
        <v>11.016949152542372</v>
      </c>
      <c r="N24" s="180">
        <v>0</v>
      </c>
      <c r="O24" s="181">
        <f t="shared" ref="O24:O26" si="17">N24/$D24*100</f>
        <v>0</v>
      </c>
      <c r="P24" s="180">
        <v>0</v>
      </c>
      <c r="Q24" s="181">
        <f t="shared" si="6"/>
        <v>0</v>
      </c>
      <c r="R24" s="206">
        <f t="shared" si="12"/>
        <v>112</v>
      </c>
      <c r="S24" s="181">
        <f t="shared" si="7"/>
        <v>94.915254237288138</v>
      </c>
      <c r="T24" s="182">
        <f t="shared" si="10"/>
        <v>99</v>
      </c>
      <c r="U24" s="181">
        <f t="shared" si="8"/>
        <v>88.392857142857139</v>
      </c>
      <c r="V24" s="183">
        <v>15086.575342465754</v>
      </c>
      <c r="W24" s="184">
        <f>'AUN-11.3-3'!D24+'AUN-11.3-3'!F24+'AUN-11.3-3'!H24</f>
        <v>76</v>
      </c>
      <c r="X24" s="185">
        <f>'AUN-11.3-3'!J24+'AUN-11.3-3'!L24</f>
        <v>5</v>
      </c>
      <c r="Y24" s="185">
        <f>'AUN-11.3-3'!N24</f>
        <v>0</v>
      </c>
      <c r="Z24" s="186">
        <f t="shared" si="9"/>
        <v>0.53086419753086422</v>
      </c>
    </row>
    <row r="25" spans="1:26" s="1" customFormat="1" ht="15.95" customHeight="1" x14ac:dyDescent="0.5">
      <c r="A25" s="177">
        <v>2</v>
      </c>
      <c r="B25" s="178" t="s">
        <v>1</v>
      </c>
      <c r="C25" s="230">
        <v>73</v>
      </c>
      <c r="D25" s="180">
        <f t="shared" si="13"/>
        <v>72</v>
      </c>
      <c r="E25" s="181">
        <f t="shared" si="0"/>
        <v>98.630136986301366</v>
      </c>
      <c r="F25" s="182">
        <v>62</v>
      </c>
      <c r="G25" s="181">
        <f t="shared" si="1"/>
        <v>86.111111111111114</v>
      </c>
      <c r="H25" s="182">
        <v>0</v>
      </c>
      <c r="I25" s="181">
        <f t="shared" si="2"/>
        <v>0</v>
      </c>
      <c r="J25" s="180">
        <v>2</v>
      </c>
      <c r="K25" s="181">
        <f t="shared" si="3"/>
        <v>2.7777777777777777</v>
      </c>
      <c r="L25" s="180">
        <v>8</v>
      </c>
      <c r="M25" s="181">
        <f t="shared" si="16"/>
        <v>11.111111111111111</v>
      </c>
      <c r="N25" s="180">
        <v>0</v>
      </c>
      <c r="O25" s="181">
        <f t="shared" si="17"/>
        <v>0</v>
      </c>
      <c r="P25" s="180"/>
      <c r="Q25" s="181">
        <f t="shared" si="6"/>
        <v>0</v>
      </c>
      <c r="R25" s="206">
        <f t="shared" si="12"/>
        <v>70</v>
      </c>
      <c r="S25" s="181">
        <f t="shared" si="7"/>
        <v>97.222222222222214</v>
      </c>
      <c r="T25" s="182">
        <f t="shared" si="10"/>
        <v>62</v>
      </c>
      <c r="U25" s="181">
        <f t="shared" si="8"/>
        <v>88.571428571428569</v>
      </c>
      <c r="V25" s="183">
        <v>14800.925925925925</v>
      </c>
      <c r="W25" s="184">
        <f>'AUN-11.3-3'!D25+'AUN-11.3-3'!F25+'AUN-11.3-3'!H25</f>
        <v>58</v>
      </c>
      <c r="X25" s="185">
        <f>'AUN-11.3-3'!J25+'AUN-11.3-3'!L25</f>
        <v>0</v>
      </c>
      <c r="Y25" s="185">
        <f>'AUN-11.3-3'!N25</f>
        <v>0</v>
      </c>
      <c r="Z25" s="186">
        <f t="shared" si="9"/>
        <v>0.5</v>
      </c>
    </row>
    <row r="26" spans="1:26" s="1" customFormat="1" ht="15.95" customHeight="1" x14ac:dyDescent="0.5">
      <c r="A26" s="187">
        <v>3</v>
      </c>
      <c r="B26" s="188" t="s">
        <v>2</v>
      </c>
      <c r="C26" s="189">
        <v>52</v>
      </c>
      <c r="D26" s="190">
        <f t="shared" si="13"/>
        <v>51</v>
      </c>
      <c r="E26" s="191">
        <f t="shared" si="0"/>
        <v>98.076923076923066</v>
      </c>
      <c r="F26" s="192">
        <v>44</v>
      </c>
      <c r="G26" s="191">
        <f t="shared" si="1"/>
        <v>86.274509803921575</v>
      </c>
      <c r="H26" s="192">
        <v>0</v>
      </c>
      <c r="I26" s="191">
        <f t="shared" si="2"/>
        <v>0</v>
      </c>
      <c r="J26" s="190">
        <v>1</v>
      </c>
      <c r="K26" s="191">
        <f t="shared" si="3"/>
        <v>1.9607843137254901</v>
      </c>
      <c r="L26" s="190">
        <v>6</v>
      </c>
      <c r="M26" s="191">
        <f t="shared" si="16"/>
        <v>11.76470588235294</v>
      </c>
      <c r="N26" s="190">
        <v>0</v>
      </c>
      <c r="O26" s="191">
        <f t="shared" si="17"/>
        <v>0</v>
      </c>
      <c r="P26" s="190">
        <v>0</v>
      </c>
      <c r="Q26" s="191">
        <f t="shared" si="6"/>
        <v>0</v>
      </c>
      <c r="R26" s="231">
        <f t="shared" si="12"/>
        <v>50</v>
      </c>
      <c r="S26" s="191">
        <f t="shared" si="7"/>
        <v>98.039215686274503</v>
      </c>
      <c r="T26" s="192">
        <f t="shared" si="10"/>
        <v>44</v>
      </c>
      <c r="U26" s="191">
        <f t="shared" si="8"/>
        <v>88</v>
      </c>
      <c r="V26" s="193">
        <v>15690.90909090909</v>
      </c>
      <c r="W26" s="194">
        <f>'AUN-11.3-3'!D26+'AUN-11.3-3'!F26+'AUN-11.3-3'!H26</f>
        <v>36</v>
      </c>
      <c r="X26" s="195">
        <f>'AUN-11.3-3'!J26+'AUN-11.3-3'!L26</f>
        <v>1</v>
      </c>
      <c r="Y26" s="195">
        <f>'AUN-11.3-3'!N26</f>
        <v>0</v>
      </c>
      <c r="Z26" s="196">
        <f t="shared" si="9"/>
        <v>0.51351351351351349</v>
      </c>
    </row>
    <row r="27" spans="1:26" s="2" customFormat="1" ht="20.100000000000001" customHeight="1" x14ac:dyDescent="0.5">
      <c r="A27" s="325" t="s">
        <v>80</v>
      </c>
      <c r="B27" s="326"/>
      <c r="C27" s="232">
        <f>SUM(C28:C49)</f>
        <v>1725</v>
      </c>
      <c r="D27" s="198">
        <f>SUM(D28:D49)</f>
        <v>1659</v>
      </c>
      <c r="E27" s="199">
        <f>D27/C27*100</f>
        <v>96.173913043478265</v>
      </c>
      <c r="F27" s="200">
        <f>SUM(F28:F49)</f>
        <v>1327</v>
      </c>
      <c r="G27" s="199">
        <f>F27/$D27*100</f>
        <v>79.987944544906568</v>
      </c>
      <c r="H27" s="200">
        <f>SUM(H28:H49)</f>
        <v>5</v>
      </c>
      <c r="I27" s="199">
        <f>H27/$D27*100</f>
        <v>0.30138637733574442</v>
      </c>
      <c r="J27" s="198">
        <f>SUM(J28:J49)</f>
        <v>100</v>
      </c>
      <c r="K27" s="199">
        <f>J27/$D27*100</f>
        <v>6.027727546714889</v>
      </c>
      <c r="L27" s="198">
        <f>SUM(L28:L49)</f>
        <v>209</v>
      </c>
      <c r="M27" s="199">
        <f>L27/$D27*100</f>
        <v>12.597950572634117</v>
      </c>
      <c r="N27" s="198">
        <f>SUM(N28:N49)</f>
        <v>12</v>
      </c>
      <c r="O27" s="199">
        <f>N27/$D27*100</f>
        <v>0.72332730560578662</v>
      </c>
      <c r="P27" s="198">
        <f>SUM(P28:P49)</f>
        <v>6</v>
      </c>
      <c r="Q27" s="199">
        <f>P27/$D27*100</f>
        <v>0.36166365280289331</v>
      </c>
      <c r="R27" s="233">
        <f>SUM(R28:R49)</f>
        <v>1541</v>
      </c>
      <c r="S27" s="199">
        <f>(R27/D27)*100</f>
        <v>92.887281494876433</v>
      </c>
      <c r="T27" s="200">
        <f>SUM(T28:T49)</f>
        <v>1332</v>
      </c>
      <c r="U27" s="199">
        <f t="shared" si="8"/>
        <v>86.437378325762495</v>
      </c>
      <c r="V27" s="229">
        <v>19648.182330827069</v>
      </c>
      <c r="W27" s="203">
        <f>SUM(W28:W49)</f>
        <v>1091</v>
      </c>
      <c r="X27" s="204">
        <f>SUM(X28:X49)</f>
        <v>63</v>
      </c>
      <c r="Y27" s="204">
        <f>SUM(Y28:Y49)</f>
        <v>13</v>
      </c>
      <c r="Z27" s="205">
        <f>((W27*0.5)+X27+(Y27*1.5))/(W27+X27+Y27)</f>
        <v>0.53813196229648674</v>
      </c>
    </row>
    <row r="28" spans="1:26" s="1" customFormat="1" ht="15.95" customHeight="1" x14ac:dyDescent="0.5">
      <c r="A28" s="177">
        <v>1</v>
      </c>
      <c r="B28" s="178" t="s">
        <v>14</v>
      </c>
      <c r="C28" s="179">
        <v>66</v>
      </c>
      <c r="D28" s="180">
        <f t="shared" si="13"/>
        <v>62</v>
      </c>
      <c r="E28" s="181">
        <f t="shared" si="0"/>
        <v>93.939393939393938</v>
      </c>
      <c r="F28" s="182">
        <v>50</v>
      </c>
      <c r="G28" s="181">
        <f t="shared" si="1"/>
        <v>80.645161290322577</v>
      </c>
      <c r="H28" s="182">
        <v>0</v>
      </c>
      <c r="I28" s="181">
        <f t="shared" si="2"/>
        <v>0</v>
      </c>
      <c r="J28" s="180">
        <v>3</v>
      </c>
      <c r="K28" s="181">
        <f t="shared" si="3"/>
        <v>4.838709677419355</v>
      </c>
      <c r="L28" s="180">
        <v>8</v>
      </c>
      <c r="M28" s="181">
        <f t="shared" ref="M28:M45" si="18">L28/$D28*100</f>
        <v>12.903225806451612</v>
      </c>
      <c r="N28" s="180">
        <v>0</v>
      </c>
      <c r="O28" s="181">
        <f t="shared" ref="O28:O45" si="19">N28/$D28*100</f>
        <v>0</v>
      </c>
      <c r="P28" s="180">
        <v>1</v>
      </c>
      <c r="Q28" s="181">
        <f t="shared" si="6"/>
        <v>1.6129032258064515</v>
      </c>
      <c r="R28" s="206">
        <f>D28-(J28+N28+P28)</f>
        <v>58</v>
      </c>
      <c r="S28" s="181">
        <f t="shared" si="7"/>
        <v>93.548387096774192</v>
      </c>
      <c r="T28" s="182">
        <f t="shared" si="10"/>
        <v>50</v>
      </c>
      <c r="U28" s="181">
        <f t="shared" si="8"/>
        <v>86.206896551724128</v>
      </c>
      <c r="V28" s="183">
        <v>20268.18181818182</v>
      </c>
      <c r="W28" s="184">
        <f>'AUN-11.3-3'!D28+'AUN-11.3-3'!F28+'AUN-11.3-3'!H28</f>
        <v>29</v>
      </c>
      <c r="X28" s="185">
        <f>'AUN-11.3-3'!J28+'AUN-11.3-3'!L28</f>
        <v>3</v>
      </c>
      <c r="Y28" s="185">
        <f>'AUN-11.3-3'!N28</f>
        <v>2</v>
      </c>
      <c r="Z28" s="186">
        <f t="shared" si="9"/>
        <v>0.6029411764705882</v>
      </c>
    </row>
    <row r="29" spans="1:26" s="1" customFormat="1" ht="15.95" customHeight="1" x14ac:dyDescent="0.5">
      <c r="A29" s="177">
        <v>2</v>
      </c>
      <c r="B29" s="178" t="s">
        <v>117</v>
      </c>
      <c r="C29" s="179">
        <v>96</v>
      </c>
      <c r="D29" s="180">
        <f t="shared" si="13"/>
        <v>93</v>
      </c>
      <c r="E29" s="181">
        <f t="shared" si="0"/>
        <v>96.875</v>
      </c>
      <c r="F29" s="182">
        <v>75</v>
      </c>
      <c r="G29" s="181">
        <f t="shared" si="1"/>
        <v>80.645161290322577</v>
      </c>
      <c r="H29" s="182">
        <v>0</v>
      </c>
      <c r="I29" s="181">
        <f t="shared" si="2"/>
        <v>0</v>
      </c>
      <c r="J29" s="180">
        <v>4</v>
      </c>
      <c r="K29" s="181">
        <f t="shared" si="3"/>
        <v>4.3010752688172049</v>
      </c>
      <c r="L29" s="180">
        <v>11</v>
      </c>
      <c r="M29" s="181">
        <f t="shared" si="18"/>
        <v>11.827956989247312</v>
      </c>
      <c r="N29" s="180">
        <v>3</v>
      </c>
      <c r="O29" s="181">
        <f t="shared" si="19"/>
        <v>3.225806451612903</v>
      </c>
      <c r="P29" s="180">
        <v>0</v>
      </c>
      <c r="Q29" s="181">
        <f t="shared" si="6"/>
        <v>0</v>
      </c>
      <c r="R29" s="206">
        <f t="shared" si="12"/>
        <v>86</v>
      </c>
      <c r="S29" s="181">
        <f t="shared" si="7"/>
        <v>92.473118279569889</v>
      </c>
      <c r="T29" s="182">
        <f t="shared" si="10"/>
        <v>75</v>
      </c>
      <c r="U29" s="181">
        <f t="shared" si="8"/>
        <v>87.20930232558139</v>
      </c>
      <c r="V29" s="183">
        <v>18953.731343283584</v>
      </c>
      <c r="W29" s="184">
        <f>'AUN-11.3-3'!D29+'AUN-11.3-3'!F29+'AUN-11.3-3'!H29</f>
        <v>64</v>
      </c>
      <c r="X29" s="185">
        <f>'AUN-11.3-3'!J29+'AUN-11.3-3'!L29</f>
        <v>5</v>
      </c>
      <c r="Y29" s="185">
        <f>'AUN-11.3-3'!N29</f>
        <v>2</v>
      </c>
      <c r="Z29" s="186">
        <f t="shared" si="9"/>
        <v>0.56338028169014087</v>
      </c>
    </row>
    <row r="30" spans="1:26" s="1" customFormat="1" ht="15.95" customHeight="1" x14ac:dyDescent="0.5">
      <c r="A30" s="177">
        <v>3</v>
      </c>
      <c r="B30" s="178" t="s">
        <v>45</v>
      </c>
      <c r="C30" s="230">
        <v>37</v>
      </c>
      <c r="D30" s="180">
        <f t="shared" si="13"/>
        <v>36</v>
      </c>
      <c r="E30" s="181">
        <f t="shared" si="0"/>
        <v>97.297297297297305</v>
      </c>
      <c r="F30" s="182">
        <v>25</v>
      </c>
      <c r="G30" s="181">
        <f t="shared" si="1"/>
        <v>69.444444444444443</v>
      </c>
      <c r="H30" s="182">
        <v>0</v>
      </c>
      <c r="I30" s="181">
        <f t="shared" si="2"/>
        <v>0</v>
      </c>
      <c r="J30" s="180">
        <v>5</v>
      </c>
      <c r="K30" s="181">
        <f t="shared" si="3"/>
        <v>13.888888888888889</v>
      </c>
      <c r="L30" s="180">
        <v>6</v>
      </c>
      <c r="M30" s="181">
        <f t="shared" si="18"/>
        <v>16.666666666666664</v>
      </c>
      <c r="N30" s="180">
        <v>0</v>
      </c>
      <c r="O30" s="181">
        <f t="shared" si="19"/>
        <v>0</v>
      </c>
      <c r="P30" s="180">
        <v>0</v>
      </c>
      <c r="Q30" s="181">
        <f t="shared" si="6"/>
        <v>0</v>
      </c>
      <c r="R30" s="206">
        <f t="shared" si="12"/>
        <v>31</v>
      </c>
      <c r="S30" s="181">
        <f t="shared" si="7"/>
        <v>86.111111111111114</v>
      </c>
      <c r="T30" s="182">
        <f t="shared" si="10"/>
        <v>25</v>
      </c>
      <c r="U30" s="181">
        <f t="shared" si="8"/>
        <v>80.645161290322577</v>
      </c>
      <c r="V30" s="183">
        <v>17866.666666666668</v>
      </c>
      <c r="W30" s="184">
        <f>'AUN-11.3-3'!D30+'AUN-11.3-3'!F30+'AUN-11.3-3'!H30</f>
        <v>17</v>
      </c>
      <c r="X30" s="185">
        <f>'AUN-11.3-3'!J30+'AUN-11.3-3'!L30</f>
        <v>0</v>
      </c>
      <c r="Y30" s="185">
        <f>'AUN-11.3-3'!N30</f>
        <v>0</v>
      </c>
      <c r="Z30" s="186">
        <f t="shared" si="9"/>
        <v>0.5</v>
      </c>
    </row>
    <row r="31" spans="1:26" s="1" customFormat="1" ht="15.95" customHeight="1" x14ac:dyDescent="0.5">
      <c r="A31" s="177">
        <v>4</v>
      </c>
      <c r="B31" s="178" t="s">
        <v>92</v>
      </c>
      <c r="C31" s="230">
        <v>101</v>
      </c>
      <c r="D31" s="180">
        <f t="shared" si="13"/>
        <v>98</v>
      </c>
      <c r="E31" s="181">
        <f t="shared" si="0"/>
        <v>97.029702970297024</v>
      </c>
      <c r="F31" s="182">
        <v>81</v>
      </c>
      <c r="G31" s="181">
        <f t="shared" si="1"/>
        <v>82.653061224489804</v>
      </c>
      <c r="H31" s="182">
        <v>0</v>
      </c>
      <c r="I31" s="181">
        <f t="shared" si="2"/>
        <v>0</v>
      </c>
      <c r="J31" s="180">
        <v>4</v>
      </c>
      <c r="K31" s="181">
        <f t="shared" si="3"/>
        <v>4.0816326530612246</v>
      </c>
      <c r="L31" s="180">
        <v>10</v>
      </c>
      <c r="M31" s="181">
        <f t="shared" si="18"/>
        <v>10.204081632653061</v>
      </c>
      <c r="N31" s="180">
        <v>2</v>
      </c>
      <c r="O31" s="181">
        <f t="shared" si="19"/>
        <v>2.0408163265306123</v>
      </c>
      <c r="P31" s="180">
        <v>1</v>
      </c>
      <c r="Q31" s="181">
        <f t="shared" si="6"/>
        <v>1.0204081632653061</v>
      </c>
      <c r="R31" s="206">
        <f t="shared" si="12"/>
        <v>91</v>
      </c>
      <c r="S31" s="181">
        <f t="shared" si="7"/>
        <v>92.857142857142861</v>
      </c>
      <c r="T31" s="182">
        <f t="shared" si="10"/>
        <v>81</v>
      </c>
      <c r="U31" s="181">
        <f t="shared" si="8"/>
        <v>89.010989010989007</v>
      </c>
      <c r="V31" s="183">
        <v>17322.65625</v>
      </c>
      <c r="W31" s="184">
        <f>'AUN-11.3-3'!D31+'AUN-11.3-3'!F31+'AUN-11.3-3'!H31</f>
        <v>66</v>
      </c>
      <c r="X31" s="185">
        <f>'AUN-11.3-3'!J31+'AUN-11.3-3'!L31</f>
        <v>5</v>
      </c>
      <c r="Y31" s="185">
        <f>'AUN-11.3-3'!N31</f>
        <v>1</v>
      </c>
      <c r="Z31" s="186">
        <f t="shared" si="9"/>
        <v>0.54861111111111116</v>
      </c>
    </row>
    <row r="32" spans="1:26" s="1" customFormat="1" ht="15.95" customHeight="1" x14ac:dyDescent="0.5">
      <c r="A32" s="177">
        <v>5</v>
      </c>
      <c r="B32" s="178" t="s">
        <v>3</v>
      </c>
      <c r="C32" s="230">
        <v>116</v>
      </c>
      <c r="D32" s="180">
        <f t="shared" si="13"/>
        <v>115</v>
      </c>
      <c r="E32" s="181">
        <f t="shared" ref="E32" si="20">D32/C32*100</f>
        <v>99.137931034482762</v>
      </c>
      <c r="F32" s="182">
        <v>95</v>
      </c>
      <c r="G32" s="181">
        <f t="shared" ref="G32" si="21">F32/$D32*100</f>
        <v>82.608695652173907</v>
      </c>
      <c r="H32" s="182">
        <v>0</v>
      </c>
      <c r="I32" s="181">
        <f t="shared" ref="I32" si="22">H32/$D32*100</f>
        <v>0</v>
      </c>
      <c r="J32" s="180">
        <v>5</v>
      </c>
      <c r="K32" s="181">
        <f t="shared" ref="K32" si="23">J32/$D32*100</f>
        <v>4.3478260869565215</v>
      </c>
      <c r="L32" s="180">
        <v>12</v>
      </c>
      <c r="M32" s="181">
        <f t="shared" ref="M32" si="24">L32/$D32*100</f>
        <v>10.434782608695652</v>
      </c>
      <c r="N32" s="180">
        <v>3</v>
      </c>
      <c r="O32" s="181">
        <f t="shared" ref="O32" si="25">N32/$D32*100</f>
        <v>2.6086956521739131</v>
      </c>
      <c r="P32" s="180">
        <v>0</v>
      </c>
      <c r="Q32" s="181">
        <f t="shared" ref="Q32" si="26">P32/$D32*100</f>
        <v>0</v>
      </c>
      <c r="R32" s="206">
        <f t="shared" ref="R32" si="27">D32-(J32+N32+P32)</f>
        <v>107</v>
      </c>
      <c r="S32" s="181">
        <f t="shared" ref="S32" si="28">(R32/D32)*100</f>
        <v>93.043478260869563</v>
      </c>
      <c r="T32" s="182">
        <f t="shared" ref="T32" si="29">F32+H32</f>
        <v>95</v>
      </c>
      <c r="U32" s="181">
        <f t="shared" ref="U32" si="30">(T32/R32)*100</f>
        <v>88.785046728971963</v>
      </c>
      <c r="V32" s="183">
        <v>20697.272727272728</v>
      </c>
      <c r="W32" s="184">
        <f>'AUN-11.3-3'!D32+'AUN-11.3-3'!F32+'AUN-11.3-3'!H32</f>
        <v>76</v>
      </c>
      <c r="X32" s="185">
        <f>'AUN-11.3-3'!J32+'AUN-11.3-3'!L32</f>
        <v>4</v>
      </c>
      <c r="Y32" s="185">
        <f>'AUN-11.3-3'!N32</f>
        <v>3</v>
      </c>
      <c r="Z32" s="186">
        <f t="shared" ref="Z32" si="31">((W32*0.5)+X32+(Y32*1.5))/(W32+X32+Y32)</f>
        <v>0.56024096385542166</v>
      </c>
    </row>
    <row r="33" spans="1:26" s="1" customFormat="1" ht="15.95" customHeight="1" x14ac:dyDescent="0.5">
      <c r="A33" s="177">
        <v>6</v>
      </c>
      <c r="B33" s="178" t="s">
        <v>4</v>
      </c>
      <c r="C33" s="230">
        <v>46</v>
      </c>
      <c r="D33" s="180">
        <f t="shared" si="13"/>
        <v>43</v>
      </c>
      <c r="E33" s="181">
        <f t="shared" si="0"/>
        <v>93.478260869565219</v>
      </c>
      <c r="F33" s="182">
        <v>27</v>
      </c>
      <c r="G33" s="181">
        <f t="shared" si="1"/>
        <v>62.790697674418603</v>
      </c>
      <c r="H33" s="182">
        <v>0</v>
      </c>
      <c r="I33" s="181">
        <f t="shared" si="2"/>
        <v>0</v>
      </c>
      <c r="J33" s="180">
        <v>8</v>
      </c>
      <c r="K33" s="181">
        <f t="shared" si="3"/>
        <v>18.604651162790699</v>
      </c>
      <c r="L33" s="180">
        <v>8</v>
      </c>
      <c r="M33" s="181">
        <f t="shared" si="18"/>
        <v>18.604651162790699</v>
      </c>
      <c r="N33" s="180">
        <v>0</v>
      </c>
      <c r="O33" s="181">
        <f t="shared" si="19"/>
        <v>0</v>
      </c>
      <c r="P33" s="180">
        <v>0</v>
      </c>
      <c r="Q33" s="181">
        <f t="shared" si="6"/>
        <v>0</v>
      </c>
      <c r="R33" s="206">
        <f t="shared" si="12"/>
        <v>35</v>
      </c>
      <c r="S33" s="181">
        <f t="shared" si="7"/>
        <v>81.395348837209298</v>
      </c>
      <c r="T33" s="182">
        <f t="shared" ref="T33:T47" si="32">F33+H33</f>
        <v>27</v>
      </c>
      <c r="U33" s="181">
        <f t="shared" ref="U33:U57" si="33">(T33/R33)*100</f>
        <v>77.142857142857153</v>
      </c>
      <c r="V33" s="183">
        <v>18023.809523809523</v>
      </c>
      <c r="W33" s="184">
        <f>'AUN-11.3-3'!D33+'AUN-11.3-3'!F33+'AUN-11.3-3'!H33</f>
        <v>23</v>
      </c>
      <c r="X33" s="185">
        <f>'AUN-11.3-3'!J33+'AUN-11.3-3'!L33</f>
        <v>1</v>
      </c>
      <c r="Y33" s="185">
        <f>'AUN-11.3-3'!N33</f>
        <v>0</v>
      </c>
      <c r="Z33" s="186">
        <f t="shared" si="9"/>
        <v>0.52083333333333337</v>
      </c>
    </row>
    <row r="34" spans="1:26" s="1" customFormat="1" ht="15.95" customHeight="1" x14ac:dyDescent="0.5">
      <c r="A34" s="177">
        <v>7</v>
      </c>
      <c r="B34" s="178" t="s">
        <v>5</v>
      </c>
      <c r="C34" s="230">
        <v>137</v>
      </c>
      <c r="D34" s="180">
        <f t="shared" si="13"/>
        <v>133</v>
      </c>
      <c r="E34" s="181">
        <f t="shared" si="0"/>
        <v>97.080291970802918</v>
      </c>
      <c r="F34" s="182">
        <v>110</v>
      </c>
      <c r="G34" s="181">
        <f t="shared" si="1"/>
        <v>82.706766917293223</v>
      </c>
      <c r="H34" s="182">
        <v>0</v>
      </c>
      <c r="I34" s="181">
        <f t="shared" si="2"/>
        <v>0</v>
      </c>
      <c r="J34" s="180">
        <v>7</v>
      </c>
      <c r="K34" s="181">
        <f t="shared" si="3"/>
        <v>5.2631578947368416</v>
      </c>
      <c r="L34" s="180">
        <v>14</v>
      </c>
      <c r="M34" s="181">
        <f t="shared" si="18"/>
        <v>10.526315789473683</v>
      </c>
      <c r="N34" s="180">
        <v>1</v>
      </c>
      <c r="O34" s="181">
        <f t="shared" si="19"/>
        <v>0.75187969924812026</v>
      </c>
      <c r="P34" s="180">
        <v>1</v>
      </c>
      <c r="Q34" s="181">
        <f t="shared" si="6"/>
        <v>0.75187969924812026</v>
      </c>
      <c r="R34" s="206">
        <f t="shared" si="12"/>
        <v>124</v>
      </c>
      <c r="S34" s="181">
        <f t="shared" si="7"/>
        <v>93.233082706766908</v>
      </c>
      <c r="T34" s="182">
        <f t="shared" si="32"/>
        <v>110</v>
      </c>
      <c r="U34" s="181">
        <f t="shared" si="33"/>
        <v>88.709677419354833</v>
      </c>
      <c r="V34" s="183">
        <v>20783.195876288661</v>
      </c>
      <c r="W34" s="184">
        <f>'AUN-11.3-3'!D34+'AUN-11.3-3'!F34+'AUN-11.3-3'!H34</f>
        <v>101</v>
      </c>
      <c r="X34" s="185">
        <f>'AUN-11.3-3'!J34+'AUN-11.3-3'!L34</f>
        <v>2</v>
      </c>
      <c r="Y34" s="185">
        <f>'AUN-11.3-3'!N34</f>
        <v>0</v>
      </c>
      <c r="Z34" s="186">
        <f t="shared" si="9"/>
        <v>0.50970873786407767</v>
      </c>
    </row>
    <row r="35" spans="1:26" s="1" customFormat="1" ht="15.95" customHeight="1" x14ac:dyDescent="0.5">
      <c r="A35" s="177">
        <v>8</v>
      </c>
      <c r="B35" s="178" t="s">
        <v>118</v>
      </c>
      <c r="C35" s="230">
        <v>4</v>
      </c>
      <c r="D35" s="180">
        <f t="shared" si="13"/>
        <v>4</v>
      </c>
      <c r="E35" s="181">
        <f t="shared" si="0"/>
        <v>100</v>
      </c>
      <c r="F35" s="182">
        <v>2</v>
      </c>
      <c r="G35" s="181">
        <f t="shared" si="1"/>
        <v>50</v>
      </c>
      <c r="H35" s="182">
        <v>0</v>
      </c>
      <c r="I35" s="181">
        <f t="shared" si="2"/>
        <v>0</v>
      </c>
      <c r="J35" s="180">
        <v>1</v>
      </c>
      <c r="K35" s="181">
        <f t="shared" si="3"/>
        <v>25</v>
      </c>
      <c r="L35" s="180">
        <v>1</v>
      </c>
      <c r="M35" s="181">
        <f t="shared" si="18"/>
        <v>25</v>
      </c>
      <c r="N35" s="180">
        <v>0</v>
      </c>
      <c r="O35" s="181">
        <f t="shared" si="19"/>
        <v>0</v>
      </c>
      <c r="P35" s="180">
        <v>0</v>
      </c>
      <c r="Q35" s="181">
        <f t="shared" si="6"/>
        <v>0</v>
      </c>
      <c r="R35" s="206">
        <f t="shared" si="12"/>
        <v>3</v>
      </c>
      <c r="S35" s="181">
        <f t="shared" si="7"/>
        <v>75</v>
      </c>
      <c r="T35" s="182">
        <f t="shared" si="32"/>
        <v>2</v>
      </c>
      <c r="U35" s="181">
        <f t="shared" si="33"/>
        <v>66.666666666666657</v>
      </c>
      <c r="V35" s="183">
        <v>20000</v>
      </c>
      <c r="W35" s="184">
        <f>'AUN-11.3-3'!D35+'AUN-11.3-3'!F35+'AUN-11.3-3'!H35</f>
        <v>1</v>
      </c>
      <c r="X35" s="185">
        <f>'AUN-11.3-3'!J35+'AUN-11.3-3'!L35</f>
        <v>0</v>
      </c>
      <c r="Y35" s="185">
        <f>'AUN-11.3-3'!N35</f>
        <v>0</v>
      </c>
      <c r="Z35" s="186">
        <f t="shared" si="9"/>
        <v>0.5</v>
      </c>
    </row>
    <row r="36" spans="1:26" s="1" customFormat="1" ht="15.95" customHeight="1" x14ac:dyDescent="0.5">
      <c r="A36" s="177">
        <v>9</v>
      </c>
      <c r="B36" s="178" t="s">
        <v>6</v>
      </c>
      <c r="C36" s="230">
        <v>76</v>
      </c>
      <c r="D36" s="180">
        <f t="shared" si="13"/>
        <v>72</v>
      </c>
      <c r="E36" s="181">
        <f t="shared" si="0"/>
        <v>94.73684210526315</v>
      </c>
      <c r="F36" s="182">
        <v>58</v>
      </c>
      <c r="G36" s="181">
        <f t="shared" si="1"/>
        <v>80.555555555555557</v>
      </c>
      <c r="H36" s="182">
        <v>1</v>
      </c>
      <c r="I36" s="181">
        <f t="shared" si="2"/>
        <v>1.3888888888888888</v>
      </c>
      <c r="J36" s="180">
        <v>2</v>
      </c>
      <c r="K36" s="181">
        <f t="shared" si="3"/>
        <v>2.7777777777777777</v>
      </c>
      <c r="L36" s="180">
        <v>11</v>
      </c>
      <c r="M36" s="181">
        <f t="shared" si="18"/>
        <v>15.277777777777779</v>
      </c>
      <c r="N36" s="180">
        <v>0</v>
      </c>
      <c r="O36" s="181">
        <f t="shared" si="19"/>
        <v>0</v>
      </c>
      <c r="P36" s="180">
        <v>0</v>
      </c>
      <c r="Q36" s="181">
        <f t="shared" si="6"/>
        <v>0</v>
      </c>
      <c r="R36" s="206">
        <f t="shared" si="12"/>
        <v>70</v>
      </c>
      <c r="S36" s="181">
        <f t="shared" si="7"/>
        <v>97.222222222222214</v>
      </c>
      <c r="T36" s="182">
        <f t="shared" si="32"/>
        <v>59</v>
      </c>
      <c r="U36" s="181">
        <f t="shared" si="33"/>
        <v>84.285714285714292</v>
      </c>
      <c r="V36" s="183">
        <v>17058.139534883721</v>
      </c>
      <c r="W36" s="184">
        <f>'AUN-11.3-3'!D36+'AUN-11.3-3'!F36+'AUN-11.3-3'!H36</f>
        <v>44</v>
      </c>
      <c r="X36" s="185">
        <f>'AUN-11.3-3'!J36+'AUN-11.3-3'!L36</f>
        <v>5</v>
      </c>
      <c r="Y36" s="185">
        <f>'AUN-11.3-3'!N36</f>
        <v>1</v>
      </c>
      <c r="Z36" s="186">
        <f t="shared" si="9"/>
        <v>0.56999999999999995</v>
      </c>
    </row>
    <row r="37" spans="1:26" s="1" customFormat="1" ht="15.95" customHeight="1" x14ac:dyDescent="0.5">
      <c r="A37" s="177">
        <v>10</v>
      </c>
      <c r="B37" s="178" t="s">
        <v>7</v>
      </c>
      <c r="C37" s="230">
        <v>105</v>
      </c>
      <c r="D37" s="180">
        <f t="shared" si="13"/>
        <v>101</v>
      </c>
      <c r="E37" s="181">
        <f t="shared" si="0"/>
        <v>96.19047619047619</v>
      </c>
      <c r="F37" s="182">
        <v>91</v>
      </c>
      <c r="G37" s="181">
        <f t="shared" si="1"/>
        <v>90.099009900990097</v>
      </c>
      <c r="H37" s="182">
        <v>0</v>
      </c>
      <c r="I37" s="181">
        <f t="shared" si="2"/>
        <v>0</v>
      </c>
      <c r="J37" s="180">
        <v>5</v>
      </c>
      <c r="K37" s="181">
        <f t="shared" si="3"/>
        <v>4.9504950495049505</v>
      </c>
      <c r="L37" s="180">
        <v>5</v>
      </c>
      <c r="M37" s="181">
        <f t="shared" si="18"/>
        <v>4.9504950495049505</v>
      </c>
      <c r="N37" s="180">
        <v>0</v>
      </c>
      <c r="O37" s="181">
        <f t="shared" si="19"/>
        <v>0</v>
      </c>
      <c r="P37" s="180">
        <v>0</v>
      </c>
      <c r="Q37" s="181">
        <f t="shared" si="6"/>
        <v>0</v>
      </c>
      <c r="R37" s="206">
        <f t="shared" si="12"/>
        <v>96</v>
      </c>
      <c r="S37" s="181">
        <f t="shared" si="7"/>
        <v>95.049504950495049</v>
      </c>
      <c r="T37" s="182">
        <f t="shared" si="32"/>
        <v>91</v>
      </c>
      <c r="U37" s="181">
        <f t="shared" si="33"/>
        <v>94.791666666666657</v>
      </c>
      <c r="V37" s="183">
        <v>18758.432098765432</v>
      </c>
      <c r="W37" s="184">
        <f>'AUN-11.3-3'!D37+'AUN-11.3-3'!F37+'AUN-11.3-3'!H37</f>
        <v>87</v>
      </c>
      <c r="X37" s="185">
        <f>'AUN-11.3-3'!J37+'AUN-11.3-3'!L37</f>
        <v>3</v>
      </c>
      <c r="Y37" s="185">
        <f>'AUN-11.3-3'!N37</f>
        <v>0</v>
      </c>
      <c r="Z37" s="186">
        <f t="shared" si="9"/>
        <v>0.51666666666666672</v>
      </c>
    </row>
    <row r="38" spans="1:26" s="1" customFormat="1" ht="15.95" customHeight="1" x14ac:dyDescent="0.5">
      <c r="A38" s="177">
        <v>11</v>
      </c>
      <c r="B38" s="178" t="s">
        <v>119</v>
      </c>
      <c r="C38" s="230">
        <v>55</v>
      </c>
      <c r="D38" s="180">
        <f t="shared" si="13"/>
        <v>52</v>
      </c>
      <c r="E38" s="181">
        <f t="shared" si="0"/>
        <v>94.545454545454547</v>
      </c>
      <c r="F38" s="182">
        <v>39</v>
      </c>
      <c r="G38" s="181">
        <f t="shared" si="1"/>
        <v>75</v>
      </c>
      <c r="H38" s="182">
        <v>1</v>
      </c>
      <c r="I38" s="181">
        <f t="shared" si="2"/>
        <v>1.9230769230769231</v>
      </c>
      <c r="J38" s="180">
        <v>7</v>
      </c>
      <c r="K38" s="181">
        <f t="shared" si="3"/>
        <v>13.461538461538462</v>
      </c>
      <c r="L38" s="180">
        <v>5</v>
      </c>
      <c r="M38" s="181">
        <f t="shared" si="18"/>
        <v>9.6153846153846168</v>
      </c>
      <c r="N38" s="180">
        <v>0</v>
      </c>
      <c r="O38" s="181">
        <f t="shared" si="19"/>
        <v>0</v>
      </c>
      <c r="P38" s="180">
        <v>0</v>
      </c>
      <c r="Q38" s="181">
        <f t="shared" si="6"/>
        <v>0</v>
      </c>
      <c r="R38" s="206">
        <f t="shared" si="12"/>
        <v>45</v>
      </c>
      <c r="S38" s="181">
        <f t="shared" si="7"/>
        <v>86.538461538461547</v>
      </c>
      <c r="T38" s="182">
        <f t="shared" si="32"/>
        <v>40</v>
      </c>
      <c r="U38" s="181">
        <f t="shared" si="33"/>
        <v>88.888888888888886</v>
      </c>
      <c r="V38" s="183">
        <v>18678.571428571428</v>
      </c>
      <c r="W38" s="184">
        <f>'AUN-11.3-3'!D38+'AUN-11.3-3'!F38+'AUN-11.3-3'!H38</f>
        <v>35</v>
      </c>
      <c r="X38" s="185">
        <f>'AUN-11.3-3'!J38+'AUN-11.3-3'!L38</f>
        <v>2</v>
      </c>
      <c r="Y38" s="185">
        <f>'AUN-11.3-3'!N38</f>
        <v>1</v>
      </c>
      <c r="Z38" s="186">
        <f t="shared" si="9"/>
        <v>0.55263157894736847</v>
      </c>
    </row>
    <row r="39" spans="1:26" s="1" customFormat="1" ht="15.95" customHeight="1" x14ac:dyDescent="0.5">
      <c r="A39" s="177">
        <v>12</v>
      </c>
      <c r="B39" s="178" t="s">
        <v>8</v>
      </c>
      <c r="C39" s="230">
        <v>31</v>
      </c>
      <c r="D39" s="180">
        <f t="shared" si="13"/>
        <v>30</v>
      </c>
      <c r="E39" s="181">
        <f t="shared" si="0"/>
        <v>96.774193548387103</v>
      </c>
      <c r="F39" s="182">
        <v>23</v>
      </c>
      <c r="G39" s="181">
        <f t="shared" si="1"/>
        <v>76.666666666666671</v>
      </c>
      <c r="H39" s="182">
        <v>0</v>
      </c>
      <c r="I39" s="181">
        <f t="shared" si="2"/>
        <v>0</v>
      </c>
      <c r="J39" s="180">
        <v>3</v>
      </c>
      <c r="K39" s="181">
        <f t="shared" si="3"/>
        <v>10</v>
      </c>
      <c r="L39" s="180">
        <v>4</v>
      </c>
      <c r="M39" s="181">
        <f t="shared" si="18"/>
        <v>13.333333333333334</v>
      </c>
      <c r="N39" s="180">
        <v>0</v>
      </c>
      <c r="O39" s="181">
        <f t="shared" si="19"/>
        <v>0</v>
      </c>
      <c r="P39" s="180">
        <v>0</v>
      </c>
      <c r="Q39" s="181">
        <f t="shared" si="6"/>
        <v>0</v>
      </c>
      <c r="R39" s="206">
        <f t="shared" si="12"/>
        <v>27</v>
      </c>
      <c r="S39" s="181">
        <f t="shared" si="7"/>
        <v>90</v>
      </c>
      <c r="T39" s="182">
        <f t="shared" si="32"/>
        <v>23</v>
      </c>
      <c r="U39" s="181">
        <f t="shared" si="33"/>
        <v>85.18518518518519</v>
      </c>
      <c r="V39" s="183">
        <v>20333.75</v>
      </c>
      <c r="W39" s="184">
        <f>'AUN-11.3-3'!D39+'AUN-11.3-3'!F39+'AUN-11.3-3'!H39</f>
        <v>16</v>
      </c>
      <c r="X39" s="185">
        <f>'AUN-11.3-3'!J39+'AUN-11.3-3'!L39</f>
        <v>0</v>
      </c>
      <c r="Y39" s="185">
        <f>'AUN-11.3-3'!N39</f>
        <v>0</v>
      </c>
      <c r="Z39" s="186">
        <f t="shared" si="9"/>
        <v>0.5</v>
      </c>
    </row>
    <row r="40" spans="1:26" s="1" customFormat="1" ht="15.95" customHeight="1" x14ac:dyDescent="0.5">
      <c r="A40" s="177">
        <v>13</v>
      </c>
      <c r="B40" s="178" t="s">
        <v>9</v>
      </c>
      <c r="C40" s="230">
        <v>144</v>
      </c>
      <c r="D40" s="180">
        <f t="shared" si="13"/>
        <v>140</v>
      </c>
      <c r="E40" s="181">
        <f t="shared" ref="E40" si="34">D40/C40*100</f>
        <v>97.222222222222214</v>
      </c>
      <c r="F40" s="182">
        <v>121</v>
      </c>
      <c r="G40" s="181">
        <f t="shared" ref="G40" si="35">F40/$D40*100</f>
        <v>86.428571428571431</v>
      </c>
      <c r="H40" s="182">
        <v>0</v>
      </c>
      <c r="I40" s="181">
        <f t="shared" ref="I40" si="36">H40/$D40*100</f>
        <v>0</v>
      </c>
      <c r="J40" s="180">
        <v>10</v>
      </c>
      <c r="K40" s="181">
        <f t="shared" ref="K40" si="37">J40/$D40*100</f>
        <v>7.1428571428571423</v>
      </c>
      <c r="L40" s="180">
        <v>9</v>
      </c>
      <c r="M40" s="181">
        <f t="shared" ref="M40" si="38">L40/$D40*100</f>
        <v>6.4285714285714279</v>
      </c>
      <c r="N40" s="180">
        <v>0</v>
      </c>
      <c r="O40" s="181">
        <f t="shared" ref="O40" si="39">N40/$D40*100</f>
        <v>0</v>
      </c>
      <c r="P40" s="180">
        <v>0</v>
      </c>
      <c r="Q40" s="181">
        <f t="shared" ref="Q40" si="40">P40/$D40*100</f>
        <v>0</v>
      </c>
      <c r="R40" s="206">
        <f t="shared" ref="R40:R44" si="41">D40-(J40+N40+P40)</f>
        <v>130</v>
      </c>
      <c r="S40" s="181">
        <f t="shared" ref="S40" si="42">(R40/D40)*100</f>
        <v>92.857142857142861</v>
      </c>
      <c r="T40" s="182">
        <f t="shared" ref="T40:T44" si="43">F40+H40</f>
        <v>121</v>
      </c>
      <c r="U40" s="181">
        <f t="shared" ref="U40:U44" si="44">(T40/R40)*100</f>
        <v>93.07692307692308</v>
      </c>
      <c r="V40" s="183">
        <v>20392.727272727272</v>
      </c>
      <c r="W40" s="184">
        <f>'AUN-11.3-3'!D40+'AUN-11.3-3'!F40+'AUN-11.3-3'!H40</f>
        <v>102</v>
      </c>
      <c r="X40" s="185">
        <f>'AUN-11.3-3'!J40+'AUN-11.3-3'!L40</f>
        <v>7</v>
      </c>
      <c r="Y40" s="185">
        <f>'AUN-11.3-3'!N40</f>
        <v>0</v>
      </c>
      <c r="Z40" s="186">
        <f t="shared" ref="Z40:Z44" si="45">((W40*0.5)+X40+(Y40*1.5))/(W40+X40+Y40)</f>
        <v>0.5321100917431193</v>
      </c>
    </row>
    <row r="41" spans="1:26" s="1" customFormat="1" ht="15.95" customHeight="1" x14ac:dyDescent="0.5">
      <c r="A41" s="177">
        <v>14</v>
      </c>
      <c r="B41" s="178" t="s">
        <v>120</v>
      </c>
      <c r="C41" s="230">
        <v>51</v>
      </c>
      <c r="D41" s="180">
        <f t="shared" si="13"/>
        <v>48</v>
      </c>
      <c r="E41" s="181">
        <f>D41/C41*100</f>
        <v>94.117647058823522</v>
      </c>
      <c r="F41" s="182">
        <v>42</v>
      </c>
      <c r="G41" s="181">
        <f>F41/$D41*100</f>
        <v>87.5</v>
      </c>
      <c r="H41" s="182">
        <v>0</v>
      </c>
      <c r="I41" s="181">
        <f>H41/$D41*100</f>
        <v>0</v>
      </c>
      <c r="J41" s="180">
        <v>1</v>
      </c>
      <c r="K41" s="181">
        <f>J41/$D41*100</f>
        <v>2.083333333333333</v>
      </c>
      <c r="L41" s="180">
        <v>5</v>
      </c>
      <c r="M41" s="181">
        <f>L41/$D41*100</f>
        <v>10.416666666666668</v>
      </c>
      <c r="N41" s="180">
        <v>0</v>
      </c>
      <c r="O41" s="181">
        <f>N41/$D41*100</f>
        <v>0</v>
      </c>
      <c r="P41" s="180">
        <v>0</v>
      </c>
      <c r="Q41" s="181">
        <f>P41/$D41*100</f>
        <v>0</v>
      </c>
      <c r="R41" s="206">
        <f t="shared" si="41"/>
        <v>47</v>
      </c>
      <c r="S41" s="181">
        <f>(R41/D41)*100</f>
        <v>97.916666666666657</v>
      </c>
      <c r="T41" s="182">
        <f t="shared" si="43"/>
        <v>42</v>
      </c>
      <c r="U41" s="181">
        <f t="shared" si="44"/>
        <v>89.361702127659569</v>
      </c>
      <c r="V41" s="183">
        <v>19078.125</v>
      </c>
      <c r="W41" s="184">
        <f>'AUN-11.3-3'!D41+'AUN-11.3-3'!F41+'AUN-11.3-3'!H41</f>
        <v>36</v>
      </c>
      <c r="X41" s="185">
        <f>'AUN-11.3-3'!J41+'AUN-11.3-3'!L41</f>
        <v>1</v>
      </c>
      <c r="Y41" s="185">
        <f>'AUN-11.3-3'!N41</f>
        <v>0</v>
      </c>
      <c r="Z41" s="186">
        <f t="shared" si="45"/>
        <v>0.51351351351351349</v>
      </c>
    </row>
    <row r="42" spans="1:26" s="1" customFormat="1" ht="15.95" customHeight="1" x14ac:dyDescent="0.5">
      <c r="A42" s="177">
        <v>15</v>
      </c>
      <c r="B42" s="178" t="s">
        <v>121</v>
      </c>
      <c r="C42" s="230">
        <v>107</v>
      </c>
      <c r="D42" s="180">
        <f t="shared" si="13"/>
        <v>101</v>
      </c>
      <c r="E42" s="181">
        <f t="shared" ref="E42:E44" si="46">D42/C42*100</f>
        <v>94.392523364485982</v>
      </c>
      <c r="F42" s="182">
        <v>82</v>
      </c>
      <c r="G42" s="181">
        <f t="shared" ref="G42:G44" si="47">F42/$D42*100</f>
        <v>81.188118811881196</v>
      </c>
      <c r="H42" s="182">
        <v>0</v>
      </c>
      <c r="I42" s="181">
        <f t="shared" ref="I42:I44" si="48">H42/$D42*100</f>
        <v>0</v>
      </c>
      <c r="J42" s="180">
        <v>4</v>
      </c>
      <c r="K42" s="181">
        <f t="shared" ref="K42:K44" si="49">J42/$D42*100</f>
        <v>3.9603960396039604</v>
      </c>
      <c r="L42" s="180">
        <v>14</v>
      </c>
      <c r="M42" s="181">
        <f t="shared" ref="M42:M44" si="50">L42/$D42*100</f>
        <v>13.861386138613863</v>
      </c>
      <c r="N42" s="180">
        <v>0</v>
      </c>
      <c r="O42" s="181">
        <f t="shared" ref="O42:O44" si="51">N42/$D42*100</f>
        <v>0</v>
      </c>
      <c r="P42" s="180">
        <v>1</v>
      </c>
      <c r="Q42" s="181">
        <f t="shared" ref="Q42:Q44" si="52">P42/$D42*100</f>
        <v>0.99009900990099009</v>
      </c>
      <c r="R42" s="206">
        <f t="shared" si="41"/>
        <v>96</v>
      </c>
      <c r="S42" s="181">
        <f t="shared" ref="S42:S44" si="53">(R42/D42)*100</f>
        <v>95.049504950495049</v>
      </c>
      <c r="T42" s="182">
        <f t="shared" si="43"/>
        <v>82</v>
      </c>
      <c r="U42" s="181">
        <f t="shared" si="44"/>
        <v>85.416666666666657</v>
      </c>
      <c r="V42" s="183">
        <v>20104.75</v>
      </c>
      <c r="W42" s="184">
        <f>'AUN-11.3-3'!D42+'AUN-11.3-3'!F42+'AUN-11.3-3'!H42</f>
        <v>62</v>
      </c>
      <c r="X42" s="185">
        <f>'AUN-11.3-3'!J42+'AUN-11.3-3'!L42</f>
        <v>5</v>
      </c>
      <c r="Y42" s="185">
        <f>'AUN-11.3-3'!N42</f>
        <v>1</v>
      </c>
      <c r="Z42" s="186">
        <f t="shared" si="45"/>
        <v>0.55147058823529416</v>
      </c>
    </row>
    <row r="43" spans="1:26" s="1" customFormat="1" ht="15.95" customHeight="1" x14ac:dyDescent="0.5">
      <c r="A43" s="177">
        <v>16</v>
      </c>
      <c r="B43" s="178" t="s">
        <v>10</v>
      </c>
      <c r="C43" s="230">
        <v>137</v>
      </c>
      <c r="D43" s="180">
        <f t="shared" si="13"/>
        <v>130</v>
      </c>
      <c r="E43" s="181">
        <f t="shared" si="46"/>
        <v>94.890510948905103</v>
      </c>
      <c r="F43" s="182">
        <v>106</v>
      </c>
      <c r="G43" s="181">
        <f t="shared" si="47"/>
        <v>81.538461538461533</v>
      </c>
      <c r="H43" s="182">
        <v>2</v>
      </c>
      <c r="I43" s="181">
        <f t="shared" si="48"/>
        <v>1.5384615384615385</v>
      </c>
      <c r="J43" s="180">
        <v>11</v>
      </c>
      <c r="K43" s="181">
        <f t="shared" si="49"/>
        <v>8.4615384615384617</v>
      </c>
      <c r="L43" s="180">
        <v>11</v>
      </c>
      <c r="M43" s="181">
        <f t="shared" si="50"/>
        <v>8.4615384615384617</v>
      </c>
      <c r="N43" s="180">
        <v>0</v>
      </c>
      <c r="O43" s="181">
        <f t="shared" si="51"/>
        <v>0</v>
      </c>
      <c r="P43" s="180">
        <v>0</v>
      </c>
      <c r="Q43" s="181">
        <f t="shared" si="52"/>
        <v>0</v>
      </c>
      <c r="R43" s="206">
        <f t="shared" si="41"/>
        <v>119</v>
      </c>
      <c r="S43" s="181">
        <f t="shared" si="53"/>
        <v>91.538461538461533</v>
      </c>
      <c r="T43" s="182">
        <f t="shared" si="43"/>
        <v>108</v>
      </c>
      <c r="U43" s="181">
        <f t="shared" si="44"/>
        <v>90.756302521008408</v>
      </c>
      <c r="V43" s="183">
        <v>21478.494623655915</v>
      </c>
      <c r="W43" s="184">
        <f>'AUN-11.3-3'!D43+'AUN-11.3-3'!F43+'AUN-11.3-3'!H43</f>
        <v>92</v>
      </c>
      <c r="X43" s="185">
        <f>'AUN-11.3-3'!J43+'AUN-11.3-3'!L43</f>
        <v>7</v>
      </c>
      <c r="Y43" s="185">
        <f>'AUN-11.3-3'!N43</f>
        <v>0</v>
      </c>
      <c r="Z43" s="186">
        <f t="shared" si="45"/>
        <v>0.53535353535353536</v>
      </c>
    </row>
    <row r="44" spans="1:26" s="1" customFormat="1" ht="15.95" customHeight="1" x14ac:dyDescent="0.5">
      <c r="A44" s="187">
        <v>17</v>
      </c>
      <c r="B44" s="188" t="s">
        <v>11</v>
      </c>
      <c r="C44" s="234">
        <v>78</v>
      </c>
      <c r="D44" s="190">
        <f t="shared" si="13"/>
        <v>77</v>
      </c>
      <c r="E44" s="191">
        <f t="shared" si="46"/>
        <v>98.71794871794873</v>
      </c>
      <c r="F44" s="192">
        <v>62</v>
      </c>
      <c r="G44" s="191">
        <f t="shared" si="47"/>
        <v>80.519480519480524</v>
      </c>
      <c r="H44" s="192">
        <v>0</v>
      </c>
      <c r="I44" s="191">
        <f t="shared" si="48"/>
        <v>0</v>
      </c>
      <c r="J44" s="190">
        <v>7</v>
      </c>
      <c r="K44" s="191">
        <f t="shared" si="49"/>
        <v>9.0909090909090917</v>
      </c>
      <c r="L44" s="190">
        <v>8</v>
      </c>
      <c r="M44" s="191">
        <f t="shared" si="50"/>
        <v>10.38961038961039</v>
      </c>
      <c r="N44" s="190">
        <v>0</v>
      </c>
      <c r="O44" s="191">
        <f t="shared" si="51"/>
        <v>0</v>
      </c>
      <c r="P44" s="190">
        <v>0</v>
      </c>
      <c r="Q44" s="191">
        <f t="shared" si="52"/>
        <v>0</v>
      </c>
      <c r="R44" s="231">
        <f t="shared" si="41"/>
        <v>70</v>
      </c>
      <c r="S44" s="191">
        <f t="shared" si="53"/>
        <v>90.909090909090907</v>
      </c>
      <c r="T44" s="192">
        <f t="shared" si="43"/>
        <v>62</v>
      </c>
      <c r="U44" s="191">
        <f t="shared" si="44"/>
        <v>88.571428571428569</v>
      </c>
      <c r="V44" s="193">
        <v>19006</v>
      </c>
      <c r="W44" s="194">
        <f>'AUN-11.3-3'!D44+'AUN-11.3-3'!F44+'AUN-11.3-3'!H44</f>
        <v>50</v>
      </c>
      <c r="X44" s="195">
        <f>'AUN-11.3-3'!J44+'AUN-11.3-3'!L44</f>
        <v>4</v>
      </c>
      <c r="Y44" s="195">
        <f>'AUN-11.3-3'!N44</f>
        <v>0</v>
      </c>
      <c r="Z44" s="196">
        <f t="shared" si="45"/>
        <v>0.53703703703703709</v>
      </c>
    </row>
    <row r="45" spans="1:26" s="1" customFormat="1" ht="15.95" customHeight="1" x14ac:dyDescent="0.5">
      <c r="A45" s="235">
        <v>18</v>
      </c>
      <c r="B45" s="236" t="s">
        <v>12</v>
      </c>
      <c r="C45" s="237">
        <v>80</v>
      </c>
      <c r="D45" s="238">
        <f t="shared" si="13"/>
        <v>75</v>
      </c>
      <c r="E45" s="239">
        <f t="shared" si="0"/>
        <v>93.75</v>
      </c>
      <c r="F45" s="240">
        <v>53</v>
      </c>
      <c r="G45" s="239">
        <f t="shared" si="1"/>
        <v>70.666666666666671</v>
      </c>
      <c r="H45" s="240">
        <v>0</v>
      </c>
      <c r="I45" s="239">
        <f t="shared" si="2"/>
        <v>0</v>
      </c>
      <c r="J45" s="238">
        <v>3</v>
      </c>
      <c r="K45" s="239">
        <f t="shared" si="3"/>
        <v>4</v>
      </c>
      <c r="L45" s="238">
        <v>19</v>
      </c>
      <c r="M45" s="239">
        <f t="shared" si="18"/>
        <v>25.333333333333336</v>
      </c>
      <c r="N45" s="238">
        <v>0</v>
      </c>
      <c r="O45" s="239">
        <f t="shared" si="19"/>
        <v>0</v>
      </c>
      <c r="P45" s="238">
        <v>0</v>
      </c>
      <c r="Q45" s="239">
        <f t="shared" si="6"/>
        <v>0</v>
      </c>
      <c r="R45" s="241">
        <f t="shared" si="12"/>
        <v>72</v>
      </c>
      <c r="S45" s="239">
        <f t="shared" si="7"/>
        <v>96</v>
      </c>
      <c r="T45" s="240">
        <f t="shared" si="32"/>
        <v>53</v>
      </c>
      <c r="U45" s="239">
        <f t="shared" si="33"/>
        <v>73.611111111111114</v>
      </c>
      <c r="V45" s="242">
        <v>18738.888888888891</v>
      </c>
      <c r="W45" s="243">
        <f>'AUN-11.3-3'!D45+'AUN-11.3-3'!F45+'AUN-11.3-3'!H45</f>
        <v>36</v>
      </c>
      <c r="X45" s="244">
        <f>'AUN-11.3-3'!J45+'AUN-11.3-3'!L45</f>
        <v>3</v>
      </c>
      <c r="Y45" s="244">
        <f>'AUN-11.3-3'!N45</f>
        <v>0</v>
      </c>
      <c r="Z45" s="245">
        <f t="shared" si="9"/>
        <v>0.53846153846153844</v>
      </c>
    </row>
    <row r="46" spans="1:26" s="1" customFormat="1" ht="15.95" customHeight="1" x14ac:dyDescent="0.5">
      <c r="A46" s="177">
        <v>19</v>
      </c>
      <c r="B46" s="178" t="s">
        <v>90</v>
      </c>
      <c r="C46" s="230">
        <v>52</v>
      </c>
      <c r="D46" s="180">
        <f t="shared" si="13"/>
        <v>50</v>
      </c>
      <c r="E46" s="181">
        <f>D46/C46*100</f>
        <v>96.15384615384616</v>
      </c>
      <c r="F46" s="182">
        <v>41</v>
      </c>
      <c r="G46" s="181">
        <f>F46/$D46*100</f>
        <v>82</v>
      </c>
      <c r="H46" s="182">
        <v>0</v>
      </c>
      <c r="I46" s="181">
        <f>H46/$D46*100</f>
        <v>0</v>
      </c>
      <c r="J46" s="180">
        <v>1</v>
      </c>
      <c r="K46" s="181">
        <f>J46/$D46*100</f>
        <v>2</v>
      </c>
      <c r="L46" s="180">
        <v>8</v>
      </c>
      <c r="M46" s="181">
        <f>L46/$D46*100</f>
        <v>16</v>
      </c>
      <c r="N46" s="180">
        <v>0</v>
      </c>
      <c r="O46" s="181">
        <f>N46/$D46*100</f>
        <v>0</v>
      </c>
      <c r="P46" s="180">
        <v>0</v>
      </c>
      <c r="Q46" s="181">
        <f>P46/$D46*100</f>
        <v>0</v>
      </c>
      <c r="R46" s="206">
        <f t="shared" si="12"/>
        <v>49</v>
      </c>
      <c r="S46" s="181">
        <f>(R46/D46)*100</f>
        <v>98</v>
      </c>
      <c r="T46" s="182">
        <f t="shared" si="32"/>
        <v>41</v>
      </c>
      <c r="U46" s="181">
        <f t="shared" si="33"/>
        <v>83.673469387755105</v>
      </c>
      <c r="V46" s="183">
        <v>18429.411764705881</v>
      </c>
      <c r="W46" s="184">
        <f>'AUN-11.3-3'!D46+'AUN-11.3-3'!F46+'AUN-11.3-3'!H46</f>
        <v>33</v>
      </c>
      <c r="X46" s="185">
        <f>'AUN-11.3-3'!J46+'AUN-11.3-3'!L46</f>
        <v>4</v>
      </c>
      <c r="Y46" s="185">
        <f>'AUN-11.3-3'!N46</f>
        <v>0</v>
      </c>
      <c r="Z46" s="186">
        <f t="shared" si="9"/>
        <v>0.55405405405405406</v>
      </c>
    </row>
    <row r="47" spans="1:26" s="1" customFormat="1" ht="15.95" customHeight="1" x14ac:dyDescent="0.5">
      <c r="A47" s="177">
        <v>20</v>
      </c>
      <c r="B47" s="178" t="s">
        <v>122</v>
      </c>
      <c r="C47" s="230">
        <v>67</v>
      </c>
      <c r="D47" s="180">
        <f t="shared" si="13"/>
        <v>64</v>
      </c>
      <c r="E47" s="181">
        <f t="shared" si="0"/>
        <v>95.522388059701484</v>
      </c>
      <c r="F47" s="182">
        <v>42</v>
      </c>
      <c r="G47" s="181">
        <f t="shared" si="1"/>
        <v>65.625</v>
      </c>
      <c r="H47" s="182">
        <v>0</v>
      </c>
      <c r="I47" s="181">
        <f t="shared" si="2"/>
        <v>0</v>
      </c>
      <c r="J47" s="180">
        <v>3</v>
      </c>
      <c r="K47" s="181">
        <f t="shared" si="3"/>
        <v>4.6875</v>
      </c>
      <c r="L47" s="180">
        <v>16</v>
      </c>
      <c r="M47" s="181">
        <f t="shared" ref="M47" si="54">L47/$D47*100</f>
        <v>25</v>
      </c>
      <c r="N47" s="180">
        <v>2</v>
      </c>
      <c r="O47" s="181">
        <f t="shared" ref="O47" si="55">N47/$D47*100</f>
        <v>3.125</v>
      </c>
      <c r="P47" s="180">
        <v>1</v>
      </c>
      <c r="Q47" s="181">
        <f t="shared" si="6"/>
        <v>1.5625</v>
      </c>
      <c r="R47" s="206">
        <f t="shared" si="12"/>
        <v>58</v>
      </c>
      <c r="S47" s="181">
        <f t="shared" si="7"/>
        <v>90.625</v>
      </c>
      <c r="T47" s="182">
        <f t="shared" si="32"/>
        <v>42</v>
      </c>
      <c r="U47" s="181">
        <f t="shared" si="33"/>
        <v>72.41379310344827</v>
      </c>
      <c r="V47" s="183">
        <v>20396.875</v>
      </c>
      <c r="W47" s="184">
        <f>'AUN-11.3-3'!D47+'AUN-11.3-3'!F47+'AUN-11.3-3'!H47</f>
        <v>34</v>
      </c>
      <c r="X47" s="185">
        <f>'AUN-11.3-3'!J47+'AUN-11.3-3'!L47</f>
        <v>0</v>
      </c>
      <c r="Y47" s="185">
        <f>'AUN-11.3-3'!N47</f>
        <v>0</v>
      </c>
      <c r="Z47" s="186">
        <f t="shared" si="9"/>
        <v>0.5</v>
      </c>
    </row>
    <row r="48" spans="1:26" s="1" customFormat="1" ht="15.95" customHeight="1" x14ac:dyDescent="0.5">
      <c r="A48" s="177">
        <v>21</v>
      </c>
      <c r="B48" s="178" t="s">
        <v>48</v>
      </c>
      <c r="C48" s="230">
        <v>46</v>
      </c>
      <c r="D48" s="180">
        <f t="shared" si="13"/>
        <v>44</v>
      </c>
      <c r="E48" s="181">
        <f t="shared" ref="E48" si="56">D48/C48*100</f>
        <v>95.652173913043484</v>
      </c>
      <c r="F48" s="182">
        <v>32</v>
      </c>
      <c r="G48" s="181">
        <f t="shared" ref="G48" si="57">F48/$D48*100</f>
        <v>72.727272727272734</v>
      </c>
      <c r="H48" s="182">
        <v>1</v>
      </c>
      <c r="I48" s="181">
        <f t="shared" ref="I48" si="58">H48/$D48*100</f>
        <v>2.2727272727272729</v>
      </c>
      <c r="J48" s="180">
        <v>2</v>
      </c>
      <c r="K48" s="181">
        <f t="shared" ref="K48" si="59">J48/$D48*100</f>
        <v>4.5454545454545459</v>
      </c>
      <c r="L48" s="180">
        <v>9</v>
      </c>
      <c r="M48" s="181">
        <f t="shared" ref="M48" si="60">L48/$D48*100</f>
        <v>20.454545454545457</v>
      </c>
      <c r="N48" s="180">
        <v>0</v>
      </c>
      <c r="O48" s="181">
        <f t="shared" ref="O48" si="61">N48/$D48*100</f>
        <v>0</v>
      </c>
      <c r="P48" s="180">
        <v>0</v>
      </c>
      <c r="Q48" s="181">
        <f t="shared" ref="Q48" si="62">P48/$D48*100</f>
        <v>0</v>
      </c>
      <c r="R48" s="206">
        <f t="shared" ref="R48" si="63">D48-(J48+N48+P48)</f>
        <v>42</v>
      </c>
      <c r="S48" s="181">
        <f t="shared" ref="S48" si="64">(R48/D48)*100</f>
        <v>95.454545454545453</v>
      </c>
      <c r="T48" s="182">
        <f t="shared" ref="T48" si="65">F48+H48</f>
        <v>33</v>
      </c>
      <c r="U48" s="181">
        <f t="shared" ref="U48" si="66">(T48/R48)*100</f>
        <v>78.571428571428569</v>
      </c>
      <c r="V48" s="183">
        <v>22482.307692307691</v>
      </c>
      <c r="W48" s="184">
        <f>'AUN-11.3-3'!D48+'AUN-11.3-3'!F48+'AUN-11.3-3'!H48</f>
        <v>28</v>
      </c>
      <c r="X48" s="185">
        <f>'AUN-11.3-3'!J48+'AUN-11.3-3'!L48</f>
        <v>1</v>
      </c>
      <c r="Y48" s="185">
        <f>'AUN-11.3-3'!N48</f>
        <v>2</v>
      </c>
      <c r="Z48" s="186">
        <f t="shared" ref="Z48" si="67">((W48*0.5)+X48+(Y48*1.5))/(W48+X48+Y48)</f>
        <v>0.58064516129032262</v>
      </c>
    </row>
    <row r="49" spans="1:26" s="1" customFormat="1" ht="15.95" customHeight="1" x14ac:dyDescent="0.5">
      <c r="A49" s="177">
        <v>22</v>
      </c>
      <c r="B49" s="178" t="s">
        <v>13</v>
      </c>
      <c r="C49" s="230">
        <v>93</v>
      </c>
      <c r="D49" s="180">
        <f t="shared" si="13"/>
        <v>91</v>
      </c>
      <c r="E49" s="181">
        <f t="shared" ref="E49" si="68">D49/C49*100</f>
        <v>97.849462365591393</v>
      </c>
      <c r="F49" s="182">
        <v>70</v>
      </c>
      <c r="G49" s="181">
        <f t="shared" ref="G49" si="69">F49/$D49*100</f>
        <v>76.923076923076934</v>
      </c>
      <c r="H49" s="182">
        <v>0</v>
      </c>
      <c r="I49" s="181">
        <f t="shared" ref="I49" si="70">H49/$D49*100</f>
        <v>0</v>
      </c>
      <c r="J49" s="180">
        <v>4</v>
      </c>
      <c r="K49" s="181">
        <f t="shared" ref="K49" si="71">J49/$D49*100</f>
        <v>4.395604395604396</v>
      </c>
      <c r="L49" s="180">
        <v>15</v>
      </c>
      <c r="M49" s="181">
        <f t="shared" ref="M49" si="72">L49/$D49*100</f>
        <v>16.483516483516482</v>
      </c>
      <c r="N49" s="180">
        <v>1</v>
      </c>
      <c r="O49" s="181">
        <f t="shared" ref="O49" si="73">N49/$D49*100</f>
        <v>1.098901098901099</v>
      </c>
      <c r="P49" s="180">
        <v>1</v>
      </c>
      <c r="Q49" s="181">
        <f t="shared" ref="Q49" si="74">P49/$D49*100</f>
        <v>1.098901098901099</v>
      </c>
      <c r="R49" s="206">
        <f t="shared" ref="R49" si="75">D49-(J49+N49+P49)</f>
        <v>85</v>
      </c>
      <c r="S49" s="181">
        <f t="shared" ref="S49" si="76">(R49/D49)*100</f>
        <v>93.406593406593402</v>
      </c>
      <c r="T49" s="182">
        <f t="shared" ref="T49" si="77">F49+H49</f>
        <v>70</v>
      </c>
      <c r="U49" s="181">
        <f t="shared" ref="U49" si="78">(T49/R49)*100</f>
        <v>82.35294117647058</v>
      </c>
      <c r="V49" s="183">
        <v>19772.653846153848</v>
      </c>
      <c r="W49" s="184">
        <f>'AUN-11.3-3'!D49+'AUN-11.3-3'!F49+'AUN-11.3-3'!H49</f>
        <v>59</v>
      </c>
      <c r="X49" s="185">
        <f>'AUN-11.3-3'!J49+'AUN-11.3-3'!L49</f>
        <v>1</v>
      </c>
      <c r="Y49" s="185">
        <f>'AUN-11.3-3'!N49</f>
        <v>0</v>
      </c>
      <c r="Z49" s="186">
        <f t="shared" ref="Z49" si="79">((W49*0.5)+X49+(Y49*1.5))/(W49+X49+Y49)</f>
        <v>0.5083333333333333</v>
      </c>
    </row>
    <row r="50" spans="1:26" s="2" customFormat="1" ht="20.100000000000001" customHeight="1" x14ac:dyDescent="0.5">
      <c r="A50" s="316" t="s">
        <v>83</v>
      </c>
      <c r="B50" s="317"/>
      <c r="C50" s="197">
        <f>SUM(C51:C51)</f>
        <v>55</v>
      </c>
      <c r="D50" s="198">
        <f>SUM(D51:D51)</f>
        <v>54</v>
      </c>
      <c r="E50" s="199">
        <f>D50/C50*100</f>
        <v>98.181818181818187</v>
      </c>
      <c r="F50" s="200">
        <f>SUM(F51:F51)</f>
        <v>54</v>
      </c>
      <c r="G50" s="199">
        <f>F50/$D50*100</f>
        <v>100</v>
      </c>
      <c r="H50" s="200">
        <f>SUM(H51:H51)</f>
        <v>0</v>
      </c>
      <c r="I50" s="199">
        <f>H50/$D50*100</f>
        <v>0</v>
      </c>
      <c r="J50" s="198">
        <f>SUM(J51:J51)</f>
        <v>0</v>
      </c>
      <c r="K50" s="199">
        <f>J50/$D50*100</f>
        <v>0</v>
      </c>
      <c r="L50" s="198">
        <f>SUM(L51:L51)</f>
        <v>0</v>
      </c>
      <c r="M50" s="199">
        <f>L50/$D50*100</f>
        <v>0</v>
      </c>
      <c r="N50" s="198">
        <f>SUM(N51:N51)</f>
        <v>0</v>
      </c>
      <c r="O50" s="199">
        <f>N50/$D50*100</f>
        <v>0</v>
      </c>
      <c r="P50" s="198">
        <f>SUM(P51:P51)</f>
        <v>0</v>
      </c>
      <c r="Q50" s="199">
        <f>P50/$D50*100</f>
        <v>0</v>
      </c>
      <c r="R50" s="233">
        <f t="shared" si="12"/>
        <v>54</v>
      </c>
      <c r="S50" s="199">
        <f>(R50/D50)*100</f>
        <v>100</v>
      </c>
      <c r="T50" s="200">
        <f t="shared" ref="T50:T56" si="80">F50+H50</f>
        <v>54</v>
      </c>
      <c r="U50" s="199">
        <f t="shared" si="33"/>
        <v>100</v>
      </c>
      <c r="V50" s="229">
        <v>43914.893617021276</v>
      </c>
      <c r="W50" s="203">
        <f>'AUN-11.3-3'!D48+'AUN-11.3-3'!F48+'AUN-11.3-3'!H48</f>
        <v>28</v>
      </c>
      <c r="X50" s="204">
        <f>'AUN-11.3-3'!J48+'AUN-11.3-3'!L48</f>
        <v>1</v>
      </c>
      <c r="Y50" s="204">
        <f>'AUN-11.3-3'!N48</f>
        <v>2</v>
      </c>
      <c r="Z50" s="205">
        <f>((W50*0.5)+X50+(Y50*1.5))/(W50+X50+Y50)</f>
        <v>0.58064516129032262</v>
      </c>
    </row>
    <row r="51" spans="1:26" s="1" customFormat="1" ht="15.95" customHeight="1" x14ac:dyDescent="0.5">
      <c r="A51" s="187">
        <v>1</v>
      </c>
      <c r="B51" s="188" t="s">
        <v>44</v>
      </c>
      <c r="C51" s="189">
        <v>55</v>
      </c>
      <c r="D51" s="190">
        <f t="shared" si="13"/>
        <v>54</v>
      </c>
      <c r="E51" s="191">
        <f>D51/C51*100</f>
        <v>98.181818181818187</v>
      </c>
      <c r="F51" s="192">
        <v>54</v>
      </c>
      <c r="G51" s="191">
        <f>F51/$D51*100</f>
        <v>100</v>
      </c>
      <c r="H51" s="192">
        <v>0</v>
      </c>
      <c r="I51" s="191">
        <f>H51/$D51*100</f>
        <v>0</v>
      </c>
      <c r="J51" s="190">
        <v>0</v>
      </c>
      <c r="K51" s="191">
        <f>J51/$D51*100</f>
        <v>0</v>
      </c>
      <c r="L51" s="190">
        <v>0</v>
      </c>
      <c r="M51" s="191">
        <f>L51/$D51*100</f>
        <v>0</v>
      </c>
      <c r="N51" s="190">
        <v>0</v>
      </c>
      <c r="O51" s="191">
        <f>N51/$D51*100</f>
        <v>0</v>
      </c>
      <c r="P51" s="190">
        <v>0</v>
      </c>
      <c r="Q51" s="191">
        <f>P51/$D51*100</f>
        <v>0</v>
      </c>
      <c r="R51" s="231">
        <f t="shared" si="12"/>
        <v>54</v>
      </c>
      <c r="S51" s="191">
        <f>(R51/D51)*100</f>
        <v>100</v>
      </c>
      <c r="T51" s="192">
        <f t="shared" si="80"/>
        <v>54</v>
      </c>
      <c r="U51" s="191">
        <f t="shared" si="33"/>
        <v>100</v>
      </c>
      <c r="V51" s="193">
        <v>43914.893617021276</v>
      </c>
      <c r="W51" s="194">
        <f>'AUN-11.3-3'!D51+'AUN-11.3-3'!F51+'AUN-11.3-3'!H51</f>
        <v>47</v>
      </c>
      <c r="X51" s="195">
        <f>'AUN-11.3-3'!J51+'AUN-11.3-3'!L51</f>
        <v>3</v>
      </c>
      <c r="Y51" s="195">
        <f>'AUN-11.3-3'!N51</f>
        <v>2</v>
      </c>
      <c r="Z51" s="196">
        <f t="shared" ref="Z51" si="81">((W51*0.5)+X51+(Y51*1.5))/(W51+X51+Y51)</f>
        <v>0.56730769230769229</v>
      </c>
    </row>
    <row r="52" spans="1:26" s="2" customFormat="1" ht="20.100000000000001" customHeight="1" x14ac:dyDescent="0.5">
      <c r="A52" s="316" t="s">
        <v>86</v>
      </c>
      <c r="B52" s="317"/>
      <c r="C52" s="197">
        <f>SUM(C53:C54)</f>
        <v>178</v>
      </c>
      <c r="D52" s="198">
        <f>SUM(D53:D54)</f>
        <v>175</v>
      </c>
      <c r="E52" s="199">
        <f>D52/C52*100</f>
        <v>98.31460674157303</v>
      </c>
      <c r="F52" s="200">
        <f>SUM(F53:F54)</f>
        <v>146</v>
      </c>
      <c r="G52" s="199">
        <f>F52/$D52*100</f>
        <v>83.428571428571431</v>
      </c>
      <c r="H52" s="200">
        <f>SUM(H53:H54)</f>
        <v>0</v>
      </c>
      <c r="I52" s="199">
        <f>H52/$D52*100</f>
        <v>0</v>
      </c>
      <c r="J52" s="198">
        <f>SUM(J53:J54)</f>
        <v>0</v>
      </c>
      <c r="K52" s="199">
        <f>J52/$D52*100</f>
        <v>0</v>
      </c>
      <c r="L52" s="198">
        <f>SUM(L53:L54)</f>
        <v>28</v>
      </c>
      <c r="M52" s="199">
        <f>L52/$D52*100</f>
        <v>16</v>
      </c>
      <c r="N52" s="198">
        <f>SUM(N53:N54)</f>
        <v>1</v>
      </c>
      <c r="O52" s="199">
        <f>N52/$D52*100</f>
        <v>0.5714285714285714</v>
      </c>
      <c r="P52" s="198">
        <f>SUM(P53:P54)</f>
        <v>0</v>
      </c>
      <c r="Q52" s="199">
        <f>P52/$D52*100</f>
        <v>0</v>
      </c>
      <c r="R52" s="233">
        <f t="shared" si="12"/>
        <v>174</v>
      </c>
      <c r="S52" s="199">
        <f>(R52/D52)*100</f>
        <v>99.428571428571431</v>
      </c>
      <c r="T52" s="200">
        <f t="shared" si="80"/>
        <v>146</v>
      </c>
      <c r="U52" s="199">
        <f t="shared" si="33"/>
        <v>83.908045977011497</v>
      </c>
      <c r="V52" s="229">
        <v>18330.344827586207</v>
      </c>
      <c r="W52" s="203">
        <f>'AUN-11.3-3'!D52+'AUN-11.3-3'!F52+'AUN-11.3-3'!H52</f>
        <v>124</v>
      </c>
      <c r="X52" s="204">
        <f>'AUN-11.3-3'!J52+'AUN-11.3-3'!L52</f>
        <v>0</v>
      </c>
      <c r="Y52" s="204">
        <f>'AUN-11.3-3'!N52</f>
        <v>2</v>
      </c>
      <c r="Z52" s="205">
        <f>((W52*0.5)+X52+(Y52*1.5))/(W52+X52+Y52)</f>
        <v>0.51587301587301593</v>
      </c>
    </row>
    <row r="53" spans="1:26" s="1" customFormat="1" ht="15.95" customHeight="1" x14ac:dyDescent="0.5">
      <c r="A53" s="177">
        <v>1</v>
      </c>
      <c r="B53" s="178" t="s">
        <v>15</v>
      </c>
      <c r="C53" s="230">
        <v>62</v>
      </c>
      <c r="D53" s="180">
        <f t="shared" si="13"/>
        <v>59</v>
      </c>
      <c r="E53" s="181">
        <f t="shared" si="0"/>
        <v>95.161290322580655</v>
      </c>
      <c r="F53" s="182">
        <v>39</v>
      </c>
      <c r="G53" s="181">
        <f t="shared" si="1"/>
        <v>66.101694915254242</v>
      </c>
      <c r="H53" s="182">
        <v>0</v>
      </c>
      <c r="I53" s="181">
        <f t="shared" si="2"/>
        <v>0</v>
      </c>
      <c r="J53" s="180">
        <v>0</v>
      </c>
      <c r="K53" s="181">
        <f t="shared" si="3"/>
        <v>0</v>
      </c>
      <c r="L53" s="180">
        <v>19</v>
      </c>
      <c r="M53" s="181">
        <f t="shared" ref="M53" si="82">L53/$D53*100</f>
        <v>32.20338983050847</v>
      </c>
      <c r="N53" s="180">
        <v>1</v>
      </c>
      <c r="O53" s="181">
        <f t="shared" ref="O53" si="83">N53/$D53*100</f>
        <v>1.6949152542372881</v>
      </c>
      <c r="P53" s="180">
        <v>0</v>
      </c>
      <c r="Q53" s="181">
        <f t="shared" si="6"/>
        <v>0</v>
      </c>
      <c r="R53" s="206">
        <f>D53-(J53+N53+P53)</f>
        <v>58</v>
      </c>
      <c r="S53" s="181">
        <f t="shared" si="7"/>
        <v>98.305084745762713</v>
      </c>
      <c r="T53" s="182">
        <f t="shared" si="80"/>
        <v>39</v>
      </c>
      <c r="U53" s="181">
        <f t="shared" si="33"/>
        <v>67.241379310344826</v>
      </c>
      <c r="V53" s="183">
        <v>15402.5</v>
      </c>
      <c r="W53" s="184">
        <f>'AUN-11.3-3'!D53+'AUN-11.3-3'!F53+'AUN-11.3-3'!H53</f>
        <v>28</v>
      </c>
      <c r="X53" s="185">
        <f>'AUN-11.3-3'!J53+'AUN-11.3-3'!L53</f>
        <v>0</v>
      </c>
      <c r="Y53" s="185">
        <f>'AUN-11.3-3'!N53</f>
        <v>1</v>
      </c>
      <c r="Z53" s="186">
        <f t="shared" si="9"/>
        <v>0.53448275862068961</v>
      </c>
    </row>
    <row r="54" spans="1:26" s="1" customFormat="1" ht="15.95" customHeight="1" x14ac:dyDescent="0.5">
      <c r="A54" s="177">
        <v>2</v>
      </c>
      <c r="B54" s="178" t="s">
        <v>16</v>
      </c>
      <c r="C54" s="230">
        <v>116</v>
      </c>
      <c r="D54" s="180">
        <f>F54+H54+J54+L54+N54+P54</f>
        <v>116</v>
      </c>
      <c r="E54" s="181">
        <f>D54/C54*100</f>
        <v>100</v>
      </c>
      <c r="F54" s="182">
        <v>107</v>
      </c>
      <c r="G54" s="181">
        <f>F54/$D54*100</f>
        <v>92.241379310344826</v>
      </c>
      <c r="H54" s="182">
        <v>0</v>
      </c>
      <c r="I54" s="181">
        <f>H54/$D54*100</f>
        <v>0</v>
      </c>
      <c r="J54" s="180">
        <v>0</v>
      </c>
      <c r="K54" s="181">
        <f>J54/$D54*100</f>
        <v>0</v>
      </c>
      <c r="L54" s="180">
        <v>9</v>
      </c>
      <c r="M54" s="181">
        <f>L54/$D54*100</f>
        <v>7.7586206896551726</v>
      </c>
      <c r="N54" s="180">
        <v>0</v>
      </c>
      <c r="O54" s="181">
        <f>N54/$D54*100</f>
        <v>0</v>
      </c>
      <c r="P54" s="180">
        <v>0</v>
      </c>
      <c r="Q54" s="181">
        <f>P54/$D54*100</f>
        <v>0</v>
      </c>
      <c r="R54" s="206">
        <f t="shared" si="12"/>
        <v>116</v>
      </c>
      <c r="S54" s="181">
        <f>(R54/D54)*100</f>
        <v>100</v>
      </c>
      <c r="T54" s="182">
        <f t="shared" si="80"/>
        <v>107</v>
      </c>
      <c r="U54" s="181">
        <f t="shared" si="33"/>
        <v>92.241379310344826</v>
      </c>
      <c r="V54" s="183">
        <v>19094.130434782608</v>
      </c>
      <c r="W54" s="184">
        <f>'AUN-11.3-3'!D53+'AUN-11.3-3'!F53+'AUN-11.3-3'!H53</f>
        <v>28</v>
      </c>
      <c r="X54" s="185">
        <f>'AUN-11.3-3'!J53+'AUN-11.3-3'!L53</f>
        <v>0</v>
      </c>
      <c r="Y54" s="185">
        <f>'AUN-11.3-3'!N53</f>
        <v>1</v>
      </c>
      <c r="Z54" s="186">
        <f t="shared" si="9"/>
        <v>0.53448275862068961</v>
      </c>
    </row>
    <row r="55" spans="1:26" s="2" customFormat="1" ht="20.100000000000001" customHeight="1" x14ac:dyDescent="0.5">
      <c r="A55" s="316" t="s">
        <v>84</v>
      </c>
      <c r="B55" s="317"/>
      <c r="C55" s="197">
        <f>SUM(C56:C56)</f>
        <v>66</v>
      </c>
      <c r="D55" s="198">
        <f>SUM(D56:D56)</f>
        <v>66</v>
      </c>
      <c r="E55" s="199">
        <f>D55/C55*100</f>
        <v>100</v>
      </c>
      <c r="F55" s="200">
        <f>SUM(F56:F56)</f>
        <v>65</v>
      </c>
      <c r="G55" s="199">
        <f>F55/$D55*100</f>
        <v>98.484848484848484</v>
      </c>
      <c r="H55" s="200">
        <f>SUM(H56:H56)</f>
        <v>0</v>
      </c>
      <c r="I55" s="199">
        <f>H55/$D55*100</f>
        <v>0</v>
      </c>
      <c r="J55" s="198">
        <f>SUM(J56:J56)</f>
        <v>0</v>
      </c>
      <c r="K55" s="199">
        <f>J55/$D55*100</f>
        <v>0</v>
      </c>
      <c r="L55" s="198">
        <f>SUM(L56:L56)</f>
        <v>1</v>
      </c>
      <c r="M55" s="199">
        <f>L55/$D55*100</f>
        <v>1.5151515151515151</v>
      </c>
      <c r="N55" s="198">
        <f>SUM(N56:N56)</f>
        <v>0</v>
      </c>
      <c r="O55" s="199">
        <f>N55/$D55*100</f>
        <v>0</v>
      </c>
      <c r="P55" s="198">
        <f>SUM(P56:P56)</f>
        <v>0</v>
      </c>
      <c r="Q55" s="199">
        <f>P55/$D55*100</f>
        <v>0</v>
      </c>
      <c r="R55" s="233">
        <f t="shared" si="12"/>
        <v>66</v>
      </c>
      <c r="S55" s="199">
        <f>(R55/D55)*100</f>
        <v>100</v>
      </c>
      <c r="T55" s="200">
        <f t="shared" si="80"/>
        <v>65</v>
      </c>
      <c r="U55" s="199">
        <f t="shared" si="33"/>
        <v>98.484848484848484</v>
      </c>
      <c r="V55" s="229">
        <v>19277.741935483871</v>
      </c>
      <c r="W55" s="203">
        <f>'AUN-11.3-3'!D55+'AUN-11.3-3'!F55+'AUN-11.3-3'!H55</f>
        <v>60</v>
      </c>
      <c r="X55" s="204">
        <f>'AUN-11.3-3'!J55+'AUN-11.3-3'!L55</f>
        <v>1</v>
      </c>
      <c r="Y55" s="204">
        <f>'AUN-11.3-3'!N55</f>
        <v>4</v>
      </c>
      <c r="Z55" s="205">
        <f>((W55*0.5)+X55+(Y55*1.5))/(W55+X55+Y55)</f>
        <v>0.56923076923076921</v>
      </c>
    </row>
    <row r="56" spans="1:26" s="1" customFormat="1" ht="15.95" customHeight="1" thickBot="1" x14ac:dyDescent="0.55000000000000004">
      <c r="A56" s="249">
        <v>1</v>
      </c>
      <c r="B56" s="250" t="s">
        <v>47</v>
      </c>
      <c r="C56" s="251">
        <v>66</v>
      </c>
      <c r="D56" s="252">
        <f t="shared" si="13"/>
        <v>66</v>
      </c>
      <c r="E56" s="253">
        <f>D56/C56*100</f>
        <v>100</v>
      </c>
      <c r="F56" s="254">
        <v>65</v>
      </c>
      <c r="G56" s="253">
        <f>F56/$D56*100</f>
        <v>98.484848484848484</v>
      </c>
      <c r="H56" s="254">
        <v>0</v>
      </c>
      <c r="I56" s="253">
        <f>H56/$D56*100</f>
        <v>0</v>
      </c>
      <c r="J56" s="252">
        <v>0</v>
      </c>
      <c r="K56" s="253">
        <f>J56/$D56*100</f>
        <v>0</v>
      </c>
      <c r="L56" s="252">
        <v>1</v>
      </c>
      <c r="M56" s="253">
        <f>L56/$D56*100</f>
        <v>1.5151515151515151</v>
      </c>
      <c r="N56" s="252">
        <v>0</v>
      </c>
      <c r="O56" s="253">
        <f>N56/$D56*100</f>
        <v>0</v>
      </c>
      <c r="P56" s="252">
        <v>0</v>
      </c>
      <c r="Q56" s="253">
        <f>P56/$D56*100</f>
        <v>0</v>
      </c>
      <c r="R56" s="255">
        <f t="shared" si="12"/>
        <v>66</v>
      </c>
      <c r="S56" s="253">
        <f>(R56/D56)*100</f>
        <v>100</v>
      </c>
      <c r="T56" s="254">
        <f t="shared" si="80"/>
        <v>65</v>
      </c>
      <c r="U56" s="253">
        <f t="shared" si="33"/>
        <v>98.484848484848484</v>
      </c>
      <c r="V56" s="256">
        <v>19277.741935483871</v>
      </c>
      <c r="W56" s="257">
        <f>'AUN-11.3-3'!D56+'AUN-11.3-3'!F56+'AUN-11.3-3'!H56</f>
        <v>60</v>
      </c>
      <c r="X56" s="258">
        <f>'AUN-11.3-3'!J56+'AUN-11.3-3'!L56</f>
        <v>1</v>
      </c>
      <c r="Y56" s="258">
        <f>'AUN-11.3-3'!N56</f>
        <v>4</v>
      </c>
      <c r="Z56" s="259">
        <f t="shared" si="9"/>
        <v>0.56923076923076921</v>
      </c>
    </row>
    <row r="57" spans="1:26" s="2" customFormat="1" ht="17.100000000000001" customHeight="1" thickTop="1" thickBot="1" x14ac:dyDescent="0.55000000000000004">
      <c r="A57" s="318" t="s">
        <v>21</v>
      </c>
      <c r="B57" s="319"/>
      <c r="C57" s="267">
        <f>C6</f>
        <v>2738</v>
      </c>
      <c r="D57" s="268">
        <f>D6</f>
        <v>2646</v>
      </c>
      <c r="E57" s="269">
        <f t="shared" ref="E57" si="84">D57/C57*100</f>
        <v>96.639883126369611</v>
      </c>
      <c r="F57" s="270">
        <f>F6</f>
        <v>2172</v>
      </c>
      <c r="G57" s="269">
        <f t="shared" ref="G57" si="85">F57/$D57*100</f>
        <v>82.086167800453509</v>
      </c>
      <c r="H57" s="271">
        <f>H6</f>
        <v>12</v>
      </c>
      <c r="I57" s="269">
        <f t="shared" ref="I57" si="86">H57/$D57*100</f>
        <v>0.45351473922902497</v>
      </c>
      <c r="J57" s="268">
        <f>J6</f>
        <v>129</v>
      </c>
      <c r="K57" s="269">
        <f t="shared" ref="K57" si="87">J57/$D57*100</f>
        <v>4.8752834467120181</v>
      </c>
      <c r="L57" s="272">
        <f>L6</f>
        <v>311</v>
      </c>
      <c r="M57" s="269">
        <f t="shared" ref="M57" si="88">L57/$D57*100</f>
        <v>11.753590325018896</v>
      </c>
      <c r="N57" s="272">
        <f>N6</f>
        <v>14</v>
      </c>
      <c r="O57" s="269">
        <f t="shared" ref="O57" si="89">N57/$D57*100</f>
        <v>0.52910052910052907</v>
      </c>
      <c r="P57" s="272">
        <f>P6</f>
        <v>8</v>
      </c>
      <c r="Q57" s="269">
        <f t="shared" ref="Q57" si="90">P57/$D57*100</f>
        <v>0.30234315948601664</v>
      </c>
      <c r="R57" s="268">
        <f>R6</f>
        <v>2495</v>
      </c>
      <c r="S57" s="269">
        <f t="shared" ref="S57" si="91">(R57/D57)*100</f>
        <v>94.293272864701436</v>
      </c>
      <c r="T57" s="270">
        <f>T6</f>
        <v>2184</v>
      </c>
      <c r="U57" s="269">
        <f t="shared" si="33"/>
        <v>87.535070140280553</v>
      </c>
      <c r="V57" s="273">
        <f>V6</f>
        <v>19219.124267291911</v>
      </c>
      <c r="W57" s="274">
        <f>W6</f>
        <v>1755</v>
      </c>
      <c r="X57" s="275">
        <f>X6</f>
        <v>88</v>
      </c>
      <c r="Y57" s="276">
        <f>Y6</f>
        <v>26</v>
      </c>
      <c r="Z57" s="277">
        <f>Z6</f>
        <v>0.53745318352059923</v>
      </c>
    </row>
    <row r="58" spans="1:26" s="19" customFormat="1" ht="29.25" customHeight="1" thickTop="1" x14ac:dyDescent="0.5">
      <c r="A58" s="17" t="s">
        <v>62</v>
      </c>
      <c r="B58" s="6"/>
      <c r="C58" s="93"/>
      <c r="D58" s="5"/>
      <c r="E58" s="18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6"/>
      <c r="S58" s="6"/>
      <c r="T58" s="5"/>
      <c r="U58" s="6"/>
      <c r="V58" s="6"/>
      <c r="W58" s="5"/>
      <c r="X58" s="6"/>
      <c r="Y58" s="6"/>
      <c r="Z58" s="6"/>
    </row>
    <row r="59" spans="1:26" s="22" customFormat="1" ht="17.100000000000001" customHeight="1" x14ac:dyDescent="0.55000000000000004">
      <c r="A59" s="20"/>
      <c r="B59" s="21" t="s">
        <v>35</v>
      </c>
      <c r="C59" s="93"/>
      <c r="D59" s="5"/>
      <c r="E59" s="18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6"/>
      <c r="S59" s="6"/>
      <c r="T59" s="5"/>
      <c r="U59" s="6"/>
      <c r="V59" s="246"/>
      <c r="W59" s="5"/>
      <c r="X59" s="6"/>
      <c r="Y59" s="246"/>
      <c r="Z59" s="246"/>
    </row>
    <row r="60" spans="1:26" s="22" customFormat="1" ht="17.100000000000001" customHeight="1" x14ac:dyDescent="0.55000000000000004">
      <c r="A60" s="20"/>
      <c r="B60" s="6" t="s">
        <v>36</v>
      </c>
      <c r="C60" s="93"/>
      <c r="D60" s="5"/>
      <c r="E60" s="18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6"/>
      <c r="S60" s="6"/>
      <c r="T60" s="5"/>
      <c r="U60" s="6"/>
      <c r="V60" s="246"/>
      <c r="W60" s="5"/>
      <c r="X60" s="6"/>
      <c r="Y60" s="246"/>
      <c r="Z60" s="246"/>
    </row>
    <row r="61" spans="1:26" s="22" customFormat="1" ht="17.100000000000001" customHeight="1" x14ac:dyDescent="0.55000000000000004">
      <c r="A61" s="23" t="s">
        <v>37</v>
      </c>
      <c r="B61" s="24" t="s">
        <v>38</v>
      </c>
      <c r="C61" s="94"/>
      <c r="D61" s="25"/>
      <c r="E61" s="26"/>
      <c r="F61" s="25"/>
      <c r="G61" s="24"/>
      <c r="H61" s="25"/>
      <c r="I61" s="24"/>
      <c r="J61" s="25"/>
      <c r="K61" s="24"/>
      <c r="L61" s="25"/>
      <c r="M61" s="25"/>
      <c r="N61" s="25"/>
      <c r="O61" s="25"/>
      <c r="P61" s="25"/>
      <c r="Q61" s="6"/>
      <c r="R61" s="6"/>
      <c r="S61" s="6"/>
      <c r="T61" s="5"/>
      <c r="U61" s="6"/>
      <c r="V61" s="246"/>
      <c r="W61" s="5"/>
      <c r="X61" s="6"/>
      <c r="Y61" s="246"/>
      <c r="Z61" s="246"/>
    </row>
    <row r="62" spans="1:26" s="22" customFormat="1" ht="17.100000000000001" customHeight="1" x14ac:dyDescent="0.55000000000000004">
      <c r="A62" s="20"/>
      <c r="B62" s="6" t="s">
        <v>39</v>
      </c>
      <c r="C62" s="93"/>
      <c r="D62" s="5"/>
      <c r="E62" s="18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6"/>
      <c r="S62" s="6"/>
      <c r="T62" s="5"/>
      <c r="U62" s="6"/>
      <c r="V62" s="246"/>
      <c r="W62" s="5"/>
      <c r="X62" s="6"/>
      <c r="Y62" s="246"/>
      <c r="Z62" s="246"/>
    </row>
    <row r="63" spans="1:26" s="19" customFormat="1" ht="18.95" customHeight="1" x14ac:dyDescent="0.55000000000000004">
      <c r="A63" s="20" t="s">
        <v>124</v>
      </c>
      <c r="B63" s="6"/>
      <c r="C63" s="93"/>
      <c r="D63" s="5"/>
      <c r="E63" s="18"/>
      <c r="F63" s="5"/>
      <c r="G63" s="6"/>
      <c r="H63" s="5"/>
      <c r="I63" s="6"/>
      <c r="J63" s="5"/>
      <c r="K63" s="6"/>
      <c r="L63" s="6"/>
      <c r="M63" s="6"/>
      <c r="N63" s="6"/>
      <c r="O63" s="6"/>
      <c r="P63" s="6"/>
      <c r="Q63" s="6"/>
      <c r="R63" s="6"/>
      <c r="S63" s="5"/>
      <c r="T63" s="6"/>
      <c r="U63" s="6"/>
      <c r="V63" s="246"/>
      <c r="W63" s="6"/>
      <c r="X63" s="6"/>
      <c r="Y63" s="246"/>
      <c r="Z63" s="246"/>
    </row>
    <row r="64" spans="1:26" s="19" customFormat="1" ht="21" customHeight="1" x14ac:dyDescent="0.55000000000000004">
      <c r="A64" s="20" t="s">
        <v>125</v>
      </c>
      <c r="B64" s="6"/>
      <c r="C64" s="93"/>
      <c r="D64" s="5"/>
      <c r="E64" s="18"/>
      <c r="F64" s="5"/>
      <c r="G64" s="6"/>
      <c r="H64" s="5"/>
      <c r="I64" s="6"/>
      <c r="J64" s="5"/>
      <c r="K64" s="6"/>
      <c r="L64" s="6"/>
      <c r="M64" s="6"/>
      <c r="N64" s="6"/>
      <c r="O64" s="6"/>
      <c r="P64" s="6"/>
      <c r="Q64" s="6"/>
      <c r="R64" s="6"/>
      <c r="S64" s="6"/>
      <c r="T64" s="5"/>
      <c r="U64" s="6"/>
      <c r="V64" s="27"/>
      <c r="W64" s="5"/>
      <c r="X64" s="6"/>
      <c r="Y64" s="27"/>
      <c r="Z64" s="27"/>
    </row>
    <row r="65" spans="1:26" s="19" customFormat="1" ht="18.95" customHeight="1" x14ac:dyDescent="0.55000000000000004">
      <c r="A65" s="20" t="s">
        <v>63</v>
      </c>
      <c r="B65" s="6"/>
      <c r="C65" s="93"/>
      <c r="D65" s="5"/>
      <c r="E65" s="18"/>
      <c r="F65" s="5"/>
      <c r="G65" s="6"/>
      <c r="H65" s="5"/>
      <c r="I65" s="6"/>
      <c r="J65" s="5"/>
      <c r="K65" s="6"/>
      <c r="L65" s="6"/>
      <c r="M65" s="6"/>
      <c r="N65" s="6"/>
      <c r="O65" s="6"/>
      <c r="P65" s="6"/>
      <c r="Q65" s="363" t="s">
        <v>64</v>
      </c>
      <c r="R65" s="363"/>
      <c r="S65" s="363"/>
      <c r="T65" s="363"/>
      <c r="U65" s="363"/>
      <c r="V65" s="246"/>
      <c r="W65" s="6"/>
      <c r="X65" s="28"/>
      <c r="Y65" s="246"/>
      <c r="Z65" s="246"/>
    </row>
    <row r="66" spans="1:26" x14ac:dyDescent="0.55000000000000004">
      <c r="A66" s="20" t="s">
        <v>123</v>
      </c>
      <c r="Q66" s="339" t="s">
        <v>65</v>
      </c>
      <c r="R66" s="339"/>
      <c r="S66" s="339"/>
      <c r="T66" s="339"/>
      <c r="U66" s="339"/>
      <c r="X66" s="27"/>
    </row>
    <row r="67" spans="1:26" s="19" customFormat="1" ht="17.100000000000001" customHeight="1" x14ac:dyDescent="0.55000000000000004">
      <c r="A67" s="6"/>
      <c r="B67" s="6"/>
      <c r="C67" s="93"/>
      <c r="D67" s="5"/>
      <c r="E67" s="18"/>
      <c r="F67" s="5"/>
      <c r="G67" s="6"/>
      <c r="H67" s="5"/>
      <c r="I67" s="6"/>
      <c r="J67" s="5"/>
      <c r="K67" s="6"/>
      <c r="L67" s="6"/>
      <c r="M67" s="6"/>
      <c r="N67" s="6"/>
      <c r="O67" s="6"/>
      <c r="P67" s="6"/>
      <c r="Q67" s="6"/>
      <c r="R67" s="6"/>
      <c r="S67" s="5"/>
      <c r="T67" s="6"/>
      <c r="U67" s="6"/>
      <c r="V67" s="246"/>
      <c r="W67" s="6"/>
      <c r="X67" s="6"/>
      <c r="Y67" s="246"/>
      <c r="Z67" s="246"/>
    </row>
    <row r="68" spans="1:26" s="19" customFormat="1" ht="23.25" x14ac:dyDescent="0.55000000000000004">
      <c r="A68" s="20"/>
      <c r="B68" s="6"/>
      <c r="C68" s="93"/>
      <c r="D68" s="5"/>
      <c r="E68" s="18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6"/>
      <c r="S68" s="6"/>
      <c r="T68" s="5"/>
      <c r="U68" s="6"/>
      <c r="V68" s="246"/>
      <c r="W68" s="5"/>
      <c r="X68" s="6"/>
      <c r="Y68" s="246"/>
      <c r="Z68" s="246"/>
    </row>
  </sheetData>
  <mergeCells count="29">
    <mergeCell ref="Q66:U66"/>
    <mergeCell ref="V3:V5"/>
    <mergeCell ref="W3:Z3"/>
    <mergeCell ref="F4:G4"/>
    <mergeCell ref="H4:I4"/>
    <mergeCell ref="J4:K4"/>
    <mergeCell ref="P4:Q4"/>
    <mergeCell ref="W4:W5"/>
    <mergeCell ref="X4:X5"/>
    <mergeCell ref="Y4:Y5"/>
    <mergeCell ref="Z4:Z5"/>
    <mergeCell ref="F3:Q3"/>
    <mergeCell ref="R3:S4"/>
    <mergeCell ref="T3:U4"/>
    <mergeCell ref="Q65:U65"/>
    <mergeCell ref="A52:B52"/>
    <mergeCell ref="A55:B55"/>
    <mergeCell ref="A57:B57"/>
    <mergeCell ref="L4:M4"/>
    <mergeCell ref="N4:O4"/>
    <mergeCell ref="A6:B6"/>
    <mergeCell ref="A7:B7"/>
    <mergeCell ref="A13:B13"/>
    <mergeCell ref="A23:B23"/>
    <mergeCell ref="A27:B27"/>
    <mergeCell ref="A50:B50"/>
    <mergeCell ref="A3:B5"/>
    <mergeCell ref="C3:C5"/>
    <mergeCell ref="D3:E4"/>
  </mergeCells>
  <pageMargins left="0.23622047244094491" right="0.23622047244094491" top="0.55118110236220474" bottom="0.35433070866141736" header="0.31496062992125984" footer="0.31496062992125984"/>
  <pageSetup paperSize="8" scale="95" fitToHeight="0" orientation="landscape" r:id="rId1"/>
  <headerFooter alignWithMargins="0">
    <oddFooter>&amp;L&amp;9&amp;Z&amp;F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57"/>
  <sheetViews>
    <sheetView zoomScale="89" zoomScaleNormal="89" zoomScaleSheetLayoutView="130" workbookViewId="0">
      <pane ySplit="5" topLeftCell="A9" activePane="bottomLeft" state="frozen"/>
      <selection activeCell="I49" sqref="A49:I49"/>
      <selection pane="bottomLeft" activeCell="I49" sqref="A49:I49"/>
    </sheetView>
  </sheetViews>
  <sheetFormatPr defaultColWidth="9.140625" defaultRowHeight="17.25" x14ac:dyDescent="0.5"/>
  <cols>
    <col min="1" max="1" width="2.85546875" style="45" customWidth="1"/>
    <col min="2" max="2" width="23.85546875" style="46" customWidth="1"/>
    <col min="3" max="3" width="5.85546875" style="47" customWidth="1"/>
    <col min="4" max="4" width="7.28515625" style="47" customWidth="1"/>
    <col min="5" max="5" width="7.5703125" style="48" customWidth="1"/>
    <col min="6" max="6" width="5.85546875" style="52" customWidth="1"/>
    <col min="7" max="7" width="6.5703125" style="50" customWidth="1"/>
    <col min="8" max="8" width="7.140625" style="47" customWidth="1"/>
    <col min="9" max="9" width="6.85546875" style="48" customWidth="1"/>
    <col min="10" max="10" width="6" style="47" customWidth="1"/>
    <col min="11" max="11" width="5.7109375" style="48" customWidth="1"/>
    <col min="12" max="12" width="7.140625" style="47" customWidth="1"/>
    <col min="13" max="13" width="7" style="48" customWidth="1"/>
    <col min="14" max="14" width="6.7109375" style="47" customWidth="1"/>
    <col min="15" max="15" width="7" style="48" customWidth="1"/>
    <col min="16" max="16" width="5.28515625" style="47" bestFit="1" customWidth="1"/>
    <col min="17" max="17" width="5.7109375" style="48" bestFit="1" customWidth="1"/>
    <col min="18" max="18" width="5.28515625" style="47" bestFit="1" customWidth="1"/>
    <col min="19" max="19" width="5.42578125" style="48" bestFit="1" customWidth="1"/>
    <col min="20" max="20" width="5.28515625" style="47" bestFit="1" customWidth="1"/>
    <col min="21" max="21" width="5.7109375" style="50" customWidth="1"/>
    <col min="22" max="16384" width="9.140625" style="43"/>
  </cols>
  <sheetData>
    <row r="1" spans="1:21" s="37" customFormat="1" ht="17.25" customHeight="1" thickBot="1" x14ac:dyDescent="0.55000000000000004">
      <c r="A1" s="155" t="s">
        <v>725</v>
      </c>
      <c r="B1" s="32"/>
      <c r="C1" s="33"/>
      <c r="D1" s="33"/>
      <c r="E1" s="34"/>
      <c r="F1" s="35"/>
      <c r="G1" s="36"/>
      <c r="H1" s="33"/>
      <c r="I1" s="34"/>
      <c r="J1" s="33"/>
      <c r="K1" s="34"/>
      <c r="L1" s="33"/>
      <c r="M1" s="34"/>
      <c r="N1" s="33"/>
      <c r="O1" s="34"/>
      <c r="P1" s="33"/>
      <c r="Q1" s="34"/>
      <c r="R1" s="33"/>
      <c r="S1" s="34"/>
      <c r="T1" s="33"/>
      <c r="U1" s="54" t="s">
        <v>724</v>
      </c>
    </row>
    <row r="2" spans="1:21" s="38" customFormat="1" ht="13.5" customHeight="1" thickTop="1" x14ac:dyDescent="0.5">
      <c r="A2" s="380" t="s">
        <v>53</v>
      </c>
      <c r="B2" s="381"/>
      <c r="C2" s="386" t="s">
        <v>723</v>
      </c>
      <c r="D2" s="389" t="s">
        <v>49</v>
      </c>
      <c r="E2" s="390"/>
      <c r="F2" s="390"/>
      <c r="G2" s="390"/>
      <c r="H2" s="390"/>
      <c r="I2" s="390"/>
      <c r="J2" s="390"/>
      <c r="K2" s="390"/>
      <c r="L2" s="390"/>
      <c r="M2" s="391"/>
      <c r="N2" s="391"/>
      <c r="O2" s="381"/>
      <c r="P2" s="389" t="s">
        <v>54</v>
      </c>
      <c r="Q2" s="392"/>
      <c r="R2" s="392"/>
      <c r="S2" s="392"/>
      <c r="T2" s="392"/>
      <c r="U2" s="393"/>
    </row>
    <row r="3" spans="1:21" s="38" customFormat="1" ht="45.75" customHeight="1" x14ac:dyDescent="0.5">
      <c r="A3" s="382"/>
      <c r="B3" s="383"/>
      <c r="C3" s="387"/>
      <c r="D3" s="368" t="s">
        <v>50</v>
      </c>
      <c r="E3" s="369"/>
      <c r="F3" s="373" t="s">
        <v>51</v>
      </c>
      <c r="G3" s="374"/>
      <c r="H3" s="370" t="s">
        <v>52</v>
      </c>
      <c r="I3" s="371"/>
      <c r="J3" s="368" t="s">
        <v>55</v>
      </c>
      <c r="K3" s="372"/>
      <c r="L3" s="369" t="s">
        <v>56</v>
      </c>
      <c r="M3" s="369"/>
      <c r="N3" s="373" t="s">
        <v>73</v>
      </c>
      <c r="O3" s="374"/>
      <c r="P3" s="368" t="s">
        <v>57</v>
      </c>
      <c r="Q3" s="369"/>
      <c r="R3" s="394" t="s">
        <v>58</v>
      </c>
      <c r="S3" s="395"/>
      <c r="T3" s="369" t="s">
        <v>59</v>
      </c>
      <c r="U3" s="372"/>
    </row>
    <row r="4" spans="1:21" s="42" customFormat="1" ht="16.5" customHeight="1" thickBot="1" x14ac:dyDescent="0.55000000000000004">
      <c r="A4" s="384"/>
      <c r="B4" s="385"/>
      <c r="C4" s="388"/>
      <c r="D4" s="162" t="s">
        <v>60</v>
      </c>
      <c r="E4" s="39" t="s">
        <v>61</v>
      </c>
      <c r="F4" s="162" t="s">
        <v>60</v>
      </c>
      <c r="G4" s="41" t="s">
        <v>61</v>
      </c>
      <c r="H4" s="40" t="s">
        <v>60</v>
      </c>
      <c r="I4" s="39" t="s">
        <v>61</v>
      </c>
      <c r="J4" s="162" t="s">
        <v>60</v>
      </c>
      <c r="K4" s="41" t="s">
        <v>61</v>
      </c>
      <c r="L4" s="40" t="s">
        <v>60</v>
      </c>
      <c r="M4" s="39" t="s">
        <v>61</v>
      </c>
      <c r="N4" s="162" t="s">
        <v>60</v>
      </c>
      <c r="O4" s="41" t="s">
        <v>61</v>
      </c>
      <c r="P4" s="162" t="s">
        <v>60</v>
      </c>
      <c r="Q4" s="39" t="s">
        <v>61</v>
      </c>
      <c r="R4" s="162" t="s">
        <v>60</v>
      </c>
      <c r="S4" s="41" t="s">
        <v>61</v>
      </c>
      <c r="T4" s="40" t="s">
        <v>60</v>
      </c>
      <c r="U4" s="41" t="s">
        <v>61</v>
      </c>
    </row>
    <row r="5" spans="1:21" s="38" customFormat="1" ht="18.75" thickTop="1" thickBot="1" x14ac:dyDescent="0.55000000000000004">
      <c r="A5" s="364" t="s">
        <v>21</v>
      </c>
      <c r="B5" s="365"/>
      <c r="C5" s="56">
        <f>C54+C51+C49+C26+C6+C22+C12</f>
        <v>2184</v>
      </c>
      <c r="D5" s="56">
        <f>D54+D51+D49+D26+D6+D22+D12</f>
        <v>177</v>
      </c>
      <c r="E5" s="57">
        <f>D5/$N5*100</f>
        <v>9.4652406417112296</v>
      </c>
      <c r="F5" s="56">
        <f>F54+F51+F49+F26+F6+F22+F12</f>
        <v>31</v>
      </c>
      <c r="G5" s="60">
        <f>F5/$N5*100</f>
        <v>1.6577540106951874</v>
      </c>
      <c r="H5" s="58">
        <f>H54+H51+H49+H26+H6+H22+H12</f>
        <v>1561</v>
      </c>
      <c r="I5" s="57">
        <f>H5/$N5*100</f>
        <v>83.475935828876999</v>
      </c>
      <c r="J5" s="56">
        <f>J54+J51+J49+J26+J6+J22+J12</f>
        <v>100</v>
      </c>
      <c r="K5" s="60">
        <f>J5/$N5*100</f>
        <v>5.3475935828877006</v>
      </c>
      <c r="L5" s="59">
        <f>L54+L51+L49+L26+L6+L22+L12</f>
        <v>1</v>
      </c>
      <c r="M5" s="57">
        <f>L5/$N5*100</f>
        <v>5.3475935828877004E-2</v>
      </c>
      <c r="N5" s="56">
        <f>N54+N51+N49+N26+N6+N22+N12</f>
        <v>1870</v>
      </c>
      <c r="O5" s="60">
        <f>N5/$C5*100</f>
        <v>85.622710622710613</v>
      </c>
      <c r="P5" s="56">
        <f>P54+P51+P49+P26+P6+P22+P12</f>
        <v>1372</v>
      </c>
      <c r="Q5" s="57">
        <f>P5/$T5*100</f>
        <v>73.173333333333332</v>
      </c>
      <c r="R5" s="56">
        <f>R54+R51+R49+R26+R6+R22+R12</f>
        <v>503</v>
      </c>
      <c r="S5" s="60">
        <f>R5/$T5*100</f>
        <v>26.826666666666664</v>
      </c>
      <c r="T5" s="58">
        <f>T54+T51+T49+T26+T6+T22+T12</f>
        <v>1875</v>
      </c>
      <c r="U5" s="60">
        <f>T5/$C5*100</f>
        <v>85.85164835164835</v>
      </c>
    </row>
    <row r="6" spans="1:21" s="38" customFormat="1" ht="11.25" customHeight="1" thickTop="1" x14ac:dyDescent="0.5">
      <c r="A6" s="376" t="s">
        <v>79</v>
      </c>
      <c r="B6" s="377"/>
      <c r="C6" s="96">
        <f>SUM(C7:C11)</f>
        <v>67</v>
      </c>
      <c r="D6" s="96">
        <f>SUM(D7:D11)</f>
        <v>5</v>
      </c>
      <c r="E6" s="97">
        <f>D6/$N6*100</f>
        <v>9.8039215686274517</v>
      </c>
      <c r="F6" s="96">
        <f>SUM(F7:F11)</f>
        <v>2</v>
      </c>
      <c r="G6" s="99">
        <f>F6/$N6*100</f>
        <v>3.9215686274509802</v>
      </c>
      <c r="H6" s="98">
        <f>SUM(H7:H11)</f>
        <v>42</v>
      </c>
      <c r="I6" s="97">
        <f>H6/$N6*100</f>
        <v>82.35294117647058</v>
      </c>
      <c r="J6" s="96">
        <f>SUM(J7:J11)</f>
        <v>2</v>
      </c>
      <c r="K6" s="99">
        <f>J6/$N6*100</f>
        <v>3.9215686274509802</v>
      </c>
      <c r="L6" s="98">
        <f>SUM(L7:L11)</f>
        <v>0</v>
      </c>
      <c r="M6" s="97">
        <f>L6/$N6*100</f>
        <v>0</v>
      </c>
      <c r="N6" s="96">
        <f>SUM(N7:N11)</f>
        <v>51</v>
      </c>
      <c r="O6" s="99">
        <f>N6/$C6*100</f>
        <v>76.119402985074629</v>
      </c>
      <c r="P6" s="96">
        <f>SUM(P7:P11)</f>
        <v>37</v>
      </c>
      <c r="Q6" s="97">
        <f>P6/$T6*100</f>
        <v>72.549019607843135</v>
      </c>
      <c r="R6" s="96">
        <f>SUM(R7:R11)</f>
        <v>14</v>
      </c>
      <c r="S6" s="99">
        <f>R6/$T6*100</f>
        <v>27.450980392156865</v>
      </c>
      <c r="T6" s="98">
        <f>SUM(T7:T11)</f>
        <v>51</v>
      </c>
      <c r="U6" s="99">
        <f>T6/$C6*100</f>
        <v>76.119402985074629</v>
      </c>
    </row>
    <row r="7" spans="1:21" ht="11.25" customHeight="1" x14ac:dyDescent="0.5">
      <c r="A7" s="61">
        <v>1</v>
      </c>
      <c r="B7" s="62" t="s">
        <v>78</v>
      </c>
      <c r="C7" s="100">
        <f>'AUN-11.3-1'!T8</f>
        <v>1</v>
      </c>
      <c r="D7" s="100">
        <v>0</v>
      </c>
      <c r="E7" s="101">
        <f t="shared" ref="E7" si="0">D7/$N7*100</f>
        <v>0</v>
      </c>
      <c r="F7" s="100">
        <v>0</v>
      </c>
      <c r="G7" s="103">
        <v>0</v>
      </c>
      <c r="H7" s="102">
        <v>0</v>
      </c>
      <c r="I7" s="101">
        <f t="shared" ref="I7:I9" si="1">H7/$N7*100</f>
        <v>0</v>
      </c>
      <c r="J7" s="100">
        <v>1</v>
      </c>
      <c r="K7" s="103">
        <f t="shared" ref="K7" si="2">J7/$N7*100</f>
        <v>100</v>
      </c>
      <c r="L7" s="102">
        <v>0</v>
      </c>
      <c r="M7" s="101">
        <v>0</v>
      </c>
      <c r="N7" s="100">
        <f>L7+J7+H7+F7+D7</f>
        <v>1</v>
      </c>
      <c r="O7" s="103">
        <f t="shared" ref="O7:O9" si="3">N7/$C7*100</f>
        <v>100</v>
      </c>
      <c r="P7" s="100">
        <v>0</v>
      </c>
      <c r="Q7" s="101">
        <v>0</v>
      </c>
      <c r="R7" s="100">
        <v>1</v>
      </c>
      <c r="S7" s="103">
        <f t="shared" ref="S7:S9" si="4">R7/$T7*100</f>
        <v>100</v>
      </c>
      <c r="T7" s="102">
        <f t="shared" ref="T7:T12" si="5">P7+R7</f>
        <v>1</v>
      </c>
      <c r="U7" s="103">
        <f t="shared" ref="U7:U9" si="6">T7/$C7*100</f>
        <v>100</v>
      </c>
    </row>
    <row r="8" spans="1:21" ht="11.25" customHeight="1" x14ac:dyDescent="0.5">
      <c r="A8" s="61">
        <v>2</v>
      </c>
      <c r="B8" s="62" t="s">
        <v>87</v>
      </c>
      <c r="C8" s="100">
        <f>'AUN-11.3-1'!T9</f>
        <v>0</v>
      </c>
      <c r="D8" s="100">
        <v>0</v>
      </c>
      <c r="E8" s="101">
        <v>0</v>
      </c>
      <c r="F8" s="100">
        <v>0</v>
      </c>
      <c r="G8" s="103">
        <v>0</v>
      </c>
      <c r="H8" s="102">
        <v>0</v>
      </c>
      <c r="I8" s="101">
        <v>0</v>
      </c>
      <c r="J8" s="100">
        <v>0</v>
      </c>
      <c r="K8" s="103">
        <v>0</v>
      </c>
      <c r="L8" s="102">
        <v>0</v>
      </c>
      <c r="M8" s="101">
        <v>0</v>
      </c>
      <c r="N8" s="100">
        <f>L8+J8+H8+F8+D8</f>
        <v>0</v>
      </c>
      <c r="O8" s="103">
        <v>0</v>
      </c>
      <c r="P8" s="100">
        <v>0</v>
      </c>
      <c r="Q8" s="101">
        <v>0</v>
      </c>
      <c r="R8" s="100">
        <v>0</v>
      </c>
      <c r="S8" s="103">
        <v>0</v>
      </c>
      <c r="T8" s="102">
        <f t="shared" si="5"/>
        <v>0</v>
      </c>
      <c r="U8" s="103">
        <v>0</v>
      </c>
    </row>
    <row r="9" spans="1:21" ht="11.25" customHeight="1" x14ac:dyDescent="0.5">
      <c r="A9" s="61">
        <v>3</v>
      </c>
      <c r="B9" s="62" t="s">
        <v>91</v>
      </c>
      <c r="C9" s="100">
        <f>'AUN-11.3-1'!T10</f>
        <v>1</v>
      </c>
      <c r="D9" s="100">
        <v>0</v>
      </c>
      <c r="E9" s="101">
        <f t="shared" ref="E9" si="7">D9/$N9*100</f>
        <v>0</v>
      </c>
      <c r="F9" s="100">
        <v>0</v>
      </c>
      <c r="G9" s="103">
        <f t="shared" ref="G9" si="8">F9/$N9*100</f>
        <v>0</v>
      </c>
      <c r="H9" s="102">
        <v>1</v>
      </c>
      <c r="I9" s="101">
        <f t="shared" si="1"/>
        <v>100</v>
      </c>
      <c r="J9" s="100">
        <v>0</v>
      </c>
      <c r="K9" s="103">
        <f t="shared" ref="K9" si="9">J9/$N9*100</f>
        <v>0</v>
      </c>
      <c r="L9" s="102">
        <v>0</v>
      </c>
      <c r="M9" s="101">
        <f t="shared" ref="M9" si="10">L9/$N9*100</f>
        <v>0</v>
      </c>
      <c r="N9" s="100">
        <f>L9+J9+H9+F9+D9</f>
        <v>1</v>
      </c>
      <c r="O9" s="103">
        <f t="shared" si="3"/>
        <v>100</v>
      </c>
      <c r="P9" s="100">
        <v>0</v>
      </c>
      <c r="Q9" s="101">
        <f t="shared" ref="Q9" si="11">P9/$T9*100</f>
        <v>0</v>
      </c>
      <c r="R9" s="100">
        <v>1</v>
      </c>
      <c r="S9" s="103">
        <f t="shared" si="4"/>
        <v>100</v>
      </c>
      <c r="T9" s="102">
        <f t="shared" si="5"/>
        <v>1</v>
      </c>
      <c r="U9" s="103">
        <f t="shared" si="6"/>
        <v>100</v>
      </c>
    </row>
    <row r="10" spans="1:21" ht="11.25" customHeight="1" x14ac:dyDescent="0.5">
      <c r="A10" s="61">
        <v>4</v>
      </c>
      <c r="B10" s="62" t="s">
        <v>89</v>
      </c>
      <c r="C10" s="100">
        <f>'AUN-11.3-1'!T11</f>
        <v>0</v>
      </c>
      <c r="D10" s="100">
        <v>0</v>
      </c>
      <c r="E10" s="101">
        <v>0</v>
      </c>
      <c r="F10" s="100">
        <v>0</v>
      </c>
      <c r="G10" s="103">
        <v>0</v>
      </c>
      <c r="H10" s="102">
        <v>0</v>
      </c>
      <c r="I10" s="101">
        <v>0</v>
      </c>
      <c r="J10" s="100">
        <v>0</v>
      </c>
      <c r="K10" s="103">
        <v>0</v>
      </c>
      <c r="L10" s="102">
        <v>0</v>
      </c>
      <c r="M10" s="101">
        <v>0</v>
      </c>
      <c r="N10" s="100">
        <v>0</v>
      </c>
      <c r="O10" s="103">
        <v>0</v>
      </c>
      <c r="P10" s="100">
        <v>0</v>
      </c>
      <c r="Q10" s="101">
        <v>0</v>
      </c>
      <c r="R10" s="100">
        <v>0</v>
      </c>
      <c r="S10" s="103">
        <v>0</v>
      </c>
      <c r="T10" s="102">
        <f t="shared" si="5"/>
        <v>0</v>
      </c>
      <c r="U10" s="103">
        <v>0</v>
      </c>
    </row>
    <row r="11" spans="1:21" ht="11.25" customHeight="1" x14ac:dyDescent="0.5">
      <c r="A11" s="74">
        <v>5</v>
      </c>
      <c r="B11" s="75" t="s">
        <v>22</v>
      </c>
      <c r="C11" s="104">
        <f>'AUN-11.3-1'!T12</f>
        <v>65</v>
      </c>
      <c r="D11" s="104">
        <v>5</v>
      </c>
      <c r="E11" s="105">
        <f t="shared" ref="E11" si="12">D11/$N11*100</f>
        <v>10.204081632653061</v>
      </c>
      <c r="F11" s="104">
        <v>2</v>
      </c>
      <c r="G11" s="107">
        <f t="shared" ref="G11" si="13">F11/$N11*100</f>
        <v>4.0816326530612246</v>
      </c>
      <c r="H11" s="106">
        <v>41</v>
      </c>
      <c r="I11" s="105">
        <f t="shared" ref="I11" si="14">H11/$N11*100</f>
        <v>83.673469387755105</v>
      </c>
      <c r="J11" s="104">
        <v>1</v>
      </c>
      <c r="K11" s="107">
        <f t="shared" ref="K11" si="15">J11/$N11*100</f>
        <v>2.0408163265306123</v>
      </c>
      <c r="L11" s="106">
        <v>0</v>
      </c>
      <c r="M11" s="105">
        <f t="shared" ref="M11" si="16">L11/$N11*100</f>
        <v>0</v>
      </c>
      <c r="N11" s="104">
        <f>L11+J11+H11+F11+D11</f>
        <v>49</v>
      </c>
      <c r="O11" s="107">
        <f t="shared" ref="O11" si="17">N11/$C11*100</f>
        <v>75.384615384615387</v>
      </c>
      <c r="P11" s="104">
        <v>37</v>
      </c>
      <c r="Q11" s="105">
        <f t="shared" ref="Q11" si="18">P11/$T11*100</f>
        <v>75.510204081632651</v>
      </c>
      <c r="R11" s="104">
        <v>12</v>
      </c>
      <c r="S11" s="107">
        <f t="shared" ref="S11" si="19">R11/$T11*100</f>
        <v>24.489795918367346</v>
      </c>
      <c r="T11" s="106">
        <f t="shared" si="5"/>
        <v>49</v>
      </c>
      <c r="U11" s="107">
        <f t="shared" ref="U11" si="20">T11/$C11*100</f>
        <v>75.384615384615387</v>
      </c>
    </row>
    <row r="12" spans="1:21" s="38" customFormat="1" ht="11.25" customHeight="1" x14ac:dyDescent="0.5">
      <c r="A12" s="378" t="s">
        <v>82</v>
      </c>
      <c r="B12" s="379"/>
      <c r="C12" s="108">
        <f>C13+C18</f>
        <v>315</v>
      </c>
      <c r="D12" s="108">
        <f>D13+D18</f>
        <v>16</v>
      </c>
      <c r="E12" s="82">
        <f>D12/$N12*100</f>
        <v>6.9264069264069263</v>
      </c>
      <c r="F12" s="108">
        <f>F13+F18</f>
        <v>7</v>
      </c>
      <c r="G12" s="84">
        <f>F12/$N12*100</f>
        <v>3.0303030303030303</v>
      </c>
      <c r="H12" s="83">
        <f>H13+H18</f>
        <v>191</v>
      </c>
      <c r="I12" s="82">
        <f>H12/$N12*100</f>
        <v>82.683982683982677</v>
      </c>
      <c r="J12" s="108">
        <f>J13+J18</f>
        <v>17</v>
      </c>
      <c r="K12" s="84">
        <f>J12/$N12*100</f>
        <v>7.3593073593073601</v>
      </c>
      <c r="L12" s="83">
        <f>L13+L18</f>
        <v>0</v>
      </c>
      <c r="M12" s="82">
        <f>L12/$N12*100</f>
        <v>0</v>
      </c>
      <c r="N12" s="108">
        <f>N13+N18</f>
        <v>231</v>
      </c>
      <c r="O12" s="84">
        <f>N12/$C12*100</f>
        <v>73.333333333333329</v>
      </c>
      <c r="P12" s="108">
        <f>P13+P18</f>
        <v>151</v>
      </c>
      <c r="Q12" s="82">
        <f>P12/$T12*100</f>
        <v>65.367965367965368</v>
      </c>
      <c r="R12" s="108">
        <f>R13+R18</f>
        <v>80</v>
      </c>
      <c r="S12" s="84">
        <f>R12/$T12*100</f>
        <v>34.632034632034632</v>
      </c>
      <c r="T12" s="83">
        <f t="shared" si="5"/>
        <v>231</v>
      </c>
      <c r="U12" s="84">
        <f>T12/$C12*100</f>
        <v>73.333333333333329</v>
      </c>
    </row>
    <row r="13" spans="1:21" ht="11.25" customHeight="1" x14ac:dyDescent="0.5">
      <c r="A13" s="61">
        <v>1</v>
      </c>
      <c r="B13" s="62" t="s">
        <v>17</v>
      </c>
      <c r="C13" s="100">
        <f>SUM(C14:C17)</f>
        <v>187</v>
      </c>
      <c r="D13" s="100">
        <f>SUM(D14:D17)</f>
        <v>12</v>
      </c>
      <c r="E13" s="101">
        <f t="shared" ref="E13:E52" si="21">D13/$N13*100</f>
        <v>8.3916083916083917</v>
      </c>
      <c r="F13" s="100">
        <f>SUM(F14:F17)</f>
        <v>6</v>
      </c>
      <c r="G13" s="103">
        <f t="shared" ref="G13:G52" si="22">F13/$N13*100</f>
        <v>4.1958041958041958</v>
      </c>
      <c r="H13" s="102">
        <f>SUM(H14:H17)</f>
        <v>116</v>
      </c>
      <c r="I13" s="101">
        <f t="shared" ref="I13:I52" si="23">H13/$N13*100</f>
        <v>81.11888111888112</v>
      </c>
      <c r="J13" s="100">
        <f>SUM(J14:J17)</f>
        <v>9</v>
      </c>
      <c r="K13" s="103">
        <f t="shared" ref="K13:K52" si="24">J13/$N13*100</f>
        <v>6.2937062937062942</v>
      </c>
      <c r="L13" s="102">
        <f>SUM(L14:L17)</f>
        <v>0</v>
      </c>
      <c r="M13" s="101">
        <f t="shared" ref="M13:M52" si="25">L13/$N13*100</f>
        <v>0</v>
      </c>
      <c r="N13" s="100">
        <f>SUM(N14:N17)</f>
        <v>143</v>
      </c>
      <c r="O13" s="103">
        <f t="shared" ref="O13:O52" si="26">N13/$C13*100</f>
        <v>76.470588235294116</v>
      </c>
      <c r="P13" s="100">
        <f>SUM(P14:P17)</f>
        <v>92</v>
      </c>
      <c r="Q13" s="101">
        <f t="shared" ref="Q13:Q52" si="27">P13/$T13*100</f>
        <v>64.335664335664333</v>
      </c>
      <c r="R13" s="100">
        <f>SUM(R14:R17)</f>
        <v>51</v>
      </c>
      <c r="S13" s="103">
        <f t="shared" ref="S13:S52" si="28">R13/$T13*100</f>
        <v>35.664335664335667</v>
      </c>
      <c r="T13" s="102">
        <f t="shared" ref="T13:T30" si="29">P13+R13</f>
        <v>143</v>
      </c>
      <c r="U13" s="103">
        <f t="shared" ref="U13:U52" si="30">T13/$C13*100</f>
        <v>76.470588235294116</v>
      </c>
    </row>
    <row r="14" spans="1:21" ht="11.25" customHeight="1" x14ac:dyDescent="0.5">
      <c r="A14" s="61"/>
      <c r="B14" s="77" t="s">
        <v>107</v>
      </c>
      <c r="C14" s="109">
        <f>'AUN-11.3-1'!T15</f>
        <v>31</v>
      </c>
      <c r="D14" s="109">
        <v>2</v>
      </c>
      <c r="E14" s="110">
        <f t="shared" si="21"/>
        <v>7.6923076923076925</v>
      </c>
      <c r="F14" s="109">
        <v>3</v>
      </c>
      <c r="G14" s="112">
        <f t="shared" si="22"/>
        <v>11.538461538461538</v>
      </c>
      <c r="H14" s="111">
        <v>20</v>
      </c>
      <c r="I14" s="110">
        <f t="shared" si="23"/>
        <v>76.923076923076934</v>
      </c>
      <c r="J14" s="109">
        <v>1</v>
      </c>
      <c r="K14" s="112">
        <f t="shared" si="24"/>
        <v>3.8461538461538463</v>
      </c>
      <c r="L14" s="111">
        <v>0</v>
      </c>
      <c r="M14" s="110">
        <f t="shared" si="25"/>
        <v>0</v>
      </c>
      <c r="N14" s="109">
        <f>L14+J14+H14+F14+D14</f>
        <v>26</v>
      </c>
      <c r="O14" s="112">
        <f t="shared" si="26"/>
        <v>83.870967741935488</v>
      </c>
      <c r="P14" s="109">
        <v>20</v>
      </c>
      <c r="Q14" s="110">
        <f t="shared" si="27"/>
        <v>76.923076923076934</v>
      </c>
      <c r="R14" s="109">
        <v>6</v>
      </c>
      <c r="S14" s="112">
        <f t="shared" si="28"/>
        <v>23.076923076923077</v>
      </c>
      <c r="T14" s="111">
        <f t="shared" si="29"/>
        <v>26</v>
      </c>
      <c r="U14" s="112">
        <f t="shared" si="30"/>
        <v>83.870967741935488</v>
      </c>
    </row>
    <row r="15" spans="1:21" ht="11.25" customHeight="1" x14ac:dyDescent="0.5">
      <c r="A15" s="61"/>
      <c r="B15" s="77" t="s">
        <v>106</v>
      </c>
      <c r="C15" s="109">
        <f>'AUN-11.3-1'!T16</f>
        <v>58</v>
      </c>
      <c r="D15" s="109">
        <v>1</v>
      </c>
      <c r="E15" s="110">
        <f t="shared" si="21"/>
        <v>2.5</v>
      </c>
      <c r="F15" s="109">
        <v>1</v>
      </c>
      <c r="G15" s="112">
        <f t="shared" si="22"/>
        <v>2.5</v>
      </c>
      <c r="H15" s="111">
        <v>34</v>
      </c>
      <c r="I15" s="110">
        <f t="shared" si="23"/>
        <v>85</v>
      </c>
      <c r="J15" s="109">
        <v>4</v>
      </c>
      <c r="K15" s="112">
        <f t="shared" si="24"/>
        <v>10</v>
      </c>
      <c r="L15" s="111">
        <v>0</v>
      </c>
      <c r="M15" s="110">
        <f t="shared" si="25"/>
        <v>0</v>
      </c>
      <c r="N15" s="109">
        <f>L15+J15+H15+F15+D15</f>
        <v>40</v>
      </c>
      <c r="O15" s="112">
        <f t="shared" si="26"/>
        <v>68.965517241379317</v>
      </c>
      <c r="P15" s="109">
        <v>26</v>
      </c>
      <c r="Q15" s="110">
        <f t="shared" si="27"/>
        <v>63.414634146341463</v>
      </c>
      <c r="R15" s="109">
        <v>15</v>
      </c>
      <c r="S15" s="112">
        <f t="shared" si="28"/>
        <v>36.585365853658537</v>
      </c>
      <c r="T15" s="111">
        <f t="shared" si="29"/>
        <v>41</v>
      </c>
      <c r="U15" s="112">
        <f t="shared" si="30"/>
        <v>70.689655172413794</v>
      </c>
    </row>
    <row r="16" spans="1:21" ht="11.25" customHeight="1" x14ac:dyDescent="0.5">
      <c r="A16" s="61"/>
      <c r="B16" s="77" t="s">
        <v>105</v>
      </c>
      <c r="C16" s="109">
        <f>'AUN-11.3-1'!T17</f>
        <v>74</v>
      </c>
      <c r="D16" s="109">
        <v>4</v>
      </c>
      <c r="E16" s="110">
        <f>D16/$N16*100</f>
        <v>6.7796610169491522</v>
      </c>
      <c r="F16" s="109">
        <v>2</v>
      </c>
      <c r="G16" s="112">
        <f>F16/$N16*100</f>
        <v>3.3898305084745761</v>
      </c>
      <c r="H16" s="111">
        <v>49</v>
      </c>
      <c r="I16" s="110">
        <f>H16/$N16*100</f>
        <v>83.050847457627114</v>
      </c>
      <c r="J16" s="109">
        <v>4</v>
      </c>
      <c r="K16" s="112">
        <f>J16/$N16*100</f>
        <v>6.7796610169491522</v>
      </c>
      <c r="L16" s="111">
        <v>0</v>
      </c>
      <c r="M16" s="110">
        <f>L16/$N16*100</f>
        <v>0</v>
      </c>
      <c r="N16" s="109">
        <f>L16+J16+H16+F16+D16</f>
        <v>59</v>
      </c>
      <c r="O16" s="112">
        <f>N16/$C16*100</f>
        <v>79.729729729729726</v>
      </c>
      <c r="P16" s="109">
        <v>37</v>
      </c>
      <c r="Q16" s="110">
        <f>P16/$T16*100</f>
        <v>63.793103448275865</v>
      </c>
      <c r="R16" s="109">
        <v>21</v>
      </c>
      <c r="S16" s="112">
        <f>R16/$T16*100</f>
        <v>36.206896551724135</v>
      </c>
      <c r="T16" s="111">
        <f>P16+R16</f>
        <v>58</v>
      </c>
      <c r="U16" s="112">
        <f>T16/$C16*100</f>
        <v>78.378378378378372</v>
      </c>
    </row>
    <row r="17" spans="1:21" ht="11.25" customHeight="1" x14ac:dyDescent="0.5">
      <c r="A17" s="61"/>
      <c r="B17" s="77" t="s">
        <v>104</v>
      </c>
      <c r="C17" s="109">
        <f>'AUN-11.3-1'!T18</f>
        <v>24</v>
      </c>
      <c r="D17" s="109">
        <v>5</v>
      </c>
      <c r="E17" s="110">
        <f t="shared" si="21"/>
        <v>27.777777777777779</v>
      </c>
      <c r="F17" s="109">
        <v>0</v>
      </c>
      <c r="G17" s="112">
        <f t="shared" si="22"/>
        <v>0</v>
      </c>
      <c r="H17" s="111">
        <v>13</v>
      </c>
      <c r="I17" s="110">
        <f t="shared" si="23"/>
        <v>72.222222222222214</v>
      </c>
      <c r="J17" s="109">
        <v>0</v>
      </c>
      <c r="K17" s="112">
        <f t="shared" si="24"/>
        <v>0</v>
      </c>
      <c r="L17" s="111">
        <v>0</v>
      </c>
      <c r="M17" s="110">
        <f t="shared" si="25"/>
        <v>0</v>
      </c>
      <c r="N17" s="109">
        <f>L17+J17+H17+F17+D17</f>
        <v>18</v>
      </c>
      <c r="O17" s="112">
        <f t="shared" si="26"/>
        <v>75</v>
      </c>
      <c r="P17" s="109">
        <v>9</v>
      </c>
      <c r="Q17" s="110">
        <f t="shared" si="27"/>
        <v>50</v>
      </c>
      <c r="R17" s="109">
        <v>9</v>
      </c>
      <c r="S17" s="112">
        <f t="shared" si="28"/>
        <v>50</v>
      </c>
      <c r="T17" s="111">
        <f t="shared" si="29"/>
        <v>18</v>
      </c>
      <c r="U17" s="112">
        <f t="shared" si="30"/>
        <v>75</v>
      </c>
    </row>
    <row r="18" spans="1:21" ht="11.25" customHeight="1" x14ac:dyDescent="0.5">
      <c r="A18" s="61">
        <v>2</v>
      </c>
      <c r="B18" s="77" t="s">
        <v>18</v>
      </c>
      <c r="C18" s="100">
        <f>SUM(C19:C21)</f>
        <v>128</v>
      </c>
      <c r="D18" s="100">
        <f>SUM(D19:D21)</f>
        <v>4</v>
      </c>
      <c r="E18" s="101">
        <f t="shared" si="21"/>
        <v>4.5454545454545459</v>
      </c>
      <c r="F18" s="100">
        <f>SUM(F19:F21)</f>
        <v>1</v>
      </c>
      <c r="G18" s="103">
        <f t="shared" si="22"/>
        <v>1.1363636363636365</v>
      </c>
      <c r="H18" s="102">
        <f>SUM(H19:H21)</f>
        <v>75</v>
      </c>
      <c r="I18" s="101">
        <f t="shared" si="23"/>
        <v>85.227272727272734</v>
      </c>
      <c r="J18" s="100">
        <f>SUM(J19:J21)</f>
        <v>8</v>
      </c>
      <c r="K18" s="103">
        <f t="shared" si="24"/>
        <v>9.0909090909090917</v>
      </c>
      <c r="L18" s="102">
        <f>SUM(L19:L21)</f>
        <v>0</v>
      </c>
      <c r="M18" s="101">
        <f t="shared" si="25"/>
        <v>0</v>
      </c>
      <c r="N18" s="100">
        <f>SUM(N19:N21)</f>
        <v>88</v>
      </c>
      <c r="O18" s="103">
        <f t="shared" si="26"/>
        <v>68.75</v>
      </c>
      <c r="P18" s="100">
        <f>SUM(P19:P21)</f>
        <v>59</v>
      </c>
      <c r="Q18" s="101">
        <f t="shared" si="27"/>
        <v>67.045454545454547</v>
      </c>
      <c r="R18" s="100">
        <f>SUM(R19:R21)</f>
        <v>29</v>
      </c>
      <c r="S18" s="103">
        <f t="shared" si="28"/>
        <v>32.954545454545453</v>
      </c>
      <c r="T18" s="102">
        <f t="shared" si="29"/>
        <v>88</v>
      </c>
      <c r="U18" s="103">
        <f t="shared" si="30"/>
        <v>68.75</v>
      </c>
    </row>
    <row r="19" spans="1:21" ht="11.25" customHeight="1" x14ac:dyDescent="0.5">
      <c r="A19" s="61"/>
      <c r="B19" s="77" t="s">
        <v>19</v>
      </c>
      <c r="C19" s="109">
        <f>'AUN-11.3-1'!T20</f>
        <v>44</v>
      </c>
      <c r="D19" s="109">
        <v>1</v>
      </c>
      <c r="E19" s="110">
        <f t="shared" si="21"/>
        <v>3.125</v>
      </c>
      <c r="F19" s="109">
        <v>1</v>
      </c>
      <c r="G19" s="112">
        <f t="shared" si="22"/>
        <v>3.125</v>
      </c>
      <c r="H19" s="111">
        <v>29</v>
      </c>
      <c r="I19" s="110">
        <f t="shared" si="23"/>
        <v>90.625</v>
      </c>
      <c r="J19" s="109">
        <v>1</v>
      </c>
      <c r="K19" s="112">
        <f t="shared" si="24"/>
        <v>3.125</v>
      </c>
      <c r="L19" s="111">
        <v>0</v>
      </c>
      <c r="M19" s="110">
        <f t="shared" si="25"/>
        <v>0</v>
      </c>
      <c r="N19" s="109">
        <f>L19+J19+H19+F19+D19</f>
        <v>32</v>
      </c>
      <c r="O19" s="112">
        <f t="shared" si="26"/>
        <v>72.727272727272734</v>
      </c>
      <c r="P19" s="109">
        <v>23</v>
      </c>
      <c r="Q19" s="110">
        <f t="shared" si="27"/>
        <v>71.875</v>
      </c>
      <c r="R19" s="109">
        <v>9</v>
      </c>
      <c r="S19" s="112">
        <f t="shared" si="28"/>
        <v>28.125</v>
      </c>
      <c r="T19" s="111">
        <f t="shared" si="29"/>
        <v>32</v>
      </c>
      <c r="U19" s="112">
        <f t="shared" si="30"/>
        <v>72.727272727272734</v>
      </c>
    </row>
    <row r="20" spans="1:21" ht="11.25" customHeight="1" x14ac:dyDescent="0.5">
      <c r="A20" s="61"/>
      <c r="B20" s="77" t="s">
        <v>85</v>
      </c>
      <c r="C20" s="109">
        <f>'AUN-11.3-1'!T21</f>
        <v>13</v>
      </c>
      <c r="D20" s="109">
        <v>1</v>
      </c>
      <c r="E20" s="110">
        <f t="shared" si="21"/>
        <v>11.111111111111111</v>
      </c>
      <c r="F20" s="109">
        <v>0</v>
      </c>
      <c r="G20" s="112">
        <f t="shared" si="22"/>
        <v>0</v>
      </c>
      <c r="H20" s="111">
        <v>5</v>
      </c>
      <c r="I20" s="110">
        <f t="shared" si="23"/>
        <v>55.555555555555557</v>
      </c>
      <c r="J20" s="109">
        <v>3</v>
      </c>
      <c r="K20" s="112">
        <f t="shared" si="24"/>
        <v>33.333333333333329</v>
      </c>
      <c r="L20" s="111">
        <v>0</v>
      </c>
      <c r="M20" s="110">
        <f t="shared" si="25"/>
        <v>0</v>
      </c>
      <c r="N20" s="109">
        <f>L20+J20+H20+F20+D20</f>
        <v>9</v>
      </c>
      <c r="O20" s="112">
        <f t="shared" si="26"/>
        <v>69.230769230769226</v>
      </c>
      <c r="P20" s="109">
        <v>5</v>
      </c>
      <c r="Q20" s="110">
        <f t="shared" si="27"/>
        <v>55.555555555555557</v>
      </c>
      <c r="R20" s="109">
        <v>4</v>
      </c>
      <c r="S20" s="112">
        <f t="shared" si="28"/>
        <v>44.444444444444443</v>
      </c>
      <c r="T20" s="111">
        <f t="shared" si="29"/>
        <v>9</v>
      </c>
      <c r="U20" s="112">
        <f t="shared" si="30"/>
        <v>69.230769230769226</v>
      </c>
    </row>
    <row r="21" spans="1:21" ht="11.25" customHeight="1" x14ac:dyDescent="0.5">
      <c r="A21" s="74"/>
      <c r="B21" s="80" t="s">
        <v>20</v>
      </c>
      <c r="C21" s="109">
        <f>'AUN-11.3-1'!T22</f>
        <v>71</v>
      </c>
      <c r="D21" s="114">
        <v>2</v>
      </c>
      <c r="E21" s="115">
        <f t="shared" si="21"/>
        <v>4.2553191489361701</v>
      </c>
      <c r="F21" s="114">
        <v>0</v>
      </c>
      <c r="G21" s="117">
        <f t="shared" si="22"/>
        <v>0</v>
      </c>
      <c r="H21" s="116">
        <v>41</v>
      </c>
      <c r="I21" s="115">
        <f t="shared" si="23"/>
        <v>87.2340425531915</v>
      </c>
      <c r="J21" s="114">
        <v>4</v>
      </c>
      <c r="K21" s="117">
        <f t="shared" si="24"/>
        <v>8.5106382978723403</v>
      </c>
      <c r="L21" s="116">
        <v>0</v>
      </c>
      <c r="M21" s="115">
        <f t="shared" si="25"/>
        <v>0</v>
      </c>
      <c r="N21" s="114">
        <f>L21+J21+H21+F21+D21</f>
        <v>47</v>
      </c>
      <c r="O21" s="117">
        <f t="shared" si="26"/>
        <v>66.197183098591552</v>
      </c>
      <c r="P21" s="114">
        <v>31</v>
      </c>
      <c r="Q21" s="115">
        <f t="shared" si="27"/>
        <v>65.957446808510639</v>
      </c>
      <c r="R21" s="114">
        <v>16</v>
      </c>
      <c r="S21" s="117">
        <f t="shared" si="28"/>
        <v>34.042553191489361</v>
      </c>
      <c r="T21" s="116">
        <f t="shared" si="29"/>
        <v>47</v>
      </c>
      <c r="U21" s="117">
        <f t="shared" si="30"/>
        <v>66.197183098591552</v>
      </c>
    </row>
    <row r="22" spans="1:21" s="38" customFormat="1" ht="11.25" customHeight="1" x14ac:dyDescent="0.5">
      <c r="A22" s="378" t="s">
        <v>81</v>
      </c>
      <c r="B22" s="379"/>
      <c r="C22" s="108">
        <f>SUM(C23:C25)</f>
        <v>205</v>
      </c>
      <c r="D22" s="108">
        <f>SUM(D23:D25)</f>
        <v>24</v>
      </c>
      <c r="E22" s="82">
        <f>D22/$N22*100</f>
        <v>13.636363636363635</v>
      </c>
      <c r="F22" s="108">
        <f>SUM(F23:F25)</f>
        <v>5</v>
      </c>
      <c r="G22" s="84">
        <f>F22/$N22*100</f>
        <v>2.8409090909090908</v>
      </c>
      <c r="H22" s="83">
        <f>SUM(H23:H25)</f>
        <v>132</v>
      </c>
      <c r="I22" s="82">
        <f>H22/$N22*100</f>
        <v>75</v>
      </c>
      <c r="J22" s="108">
        <f>SUM(J23:J25)</f>
        <v>15</v>
      </c>
      <c r="K22" s="84">
        <f>J22/$N22*100</f>
        <v>8.5227272727272716</v>
      </c>
      <c r="L22" s="83">
        <f>SUM(L23:L25)</f>
        <v>0</v>
      </c>
      <c r="M22" s="82">
        <f>L22/$N22*100</f>
        <v>0</v>
      </c>
      <c r="N22" s="108">
        <f>SUM(N23:N25)</f>
        <v>176</v>
      </c>
      <c r="O22" s="84">
        <f>N22/$C22*100</f>
        <v>85.853658536585371</v>
      </c>
      <c r="P22" s="108">
        <f>SUM(P23:P25)</f>
        <v>121</v>
      </c>
      <c r="Q22" s="82">
        <f>P22/$T22*100</f>
        <v>68.75</v>
      </c>
      <c r="R22" s="108">
        <f>SUM(R23:R25)</f>
        <v>55</v>
      </c>
      <c r="S22" s="84">
        <f>R22/$T22*100</f>
        <v>31.25</v>
      </c>
      <c r="T22" s="83">
        <f>P22+R22</f>
        <v>176</v>
      </c>
      <c r="U22" s="84">
        <f>T22/$C22*100</f>
        <v>85.853658536585371</v>
      </c>
    </row>
    <row r="23" spans="1:21" ht="11.25" customHeight="1" x14ac:dyDescent="0.5">
      <c r="A23" s="61">
        <v>1</v>
      </c>
      <c r="B23" s="62" t="s">
        <v>0</v>
      </c>
      <c r="C23" s="100">
        <f>'AUN-11.3-1'!T24</f>
        <v>99</v>
      </c>
      <c r="D23" s="100">
        <v>14</v>
      </c>
      <c r="E23" s="101">
        <f t="shared" si="21"/>
        <v>17.5</v>
      </c>
      <c r="F23" s="100">
        <v>3</v>
      </c>
      <c r="G23" s="103">
        <f t="shared" si="22"/>
        <v>3.75</v>
      </c>
      <c r="H23" s="102">
        <v>57</v>
      </c>
      <c r="I23" s="101">
        <f t="shared" si="23"/>
        <v>71.25</v>
      </c>
      <c r="J23" s="100">
        <v>6</v>
      </c>
      <c r="K23" s="103">
        <f t="shared" si="24"/>
        <v>7.5</v>
      </c>
      <c r="L23" s="102">
        <v>0</v>
      </c>
      <c r="M23" s="101">
        <f t="shared" si="25"/>
        <v>0</v>
      </c>
      <c r="N23" s="100">
        <f>L23+J23+H23+F23+D23</f>
        <v>80</v>
      </c>
      <c r="O23" s="103">
        <f t="shared" si="26"/>
        <v>80.808080808080803</v>
      </c>
      <c r="P23" s="100">
        <v>54</v>
      </c>
      <c r="Q23" s="101">
        <f t="shared" si="27"/>
        <v>66.666666666666657</v>
      </c>
      <c r="R23" s="100">
        <v>27</v>
      </c>
      <c r="S23" s="103">
        <f t="shared" si="28"/>
        <v>33.333333333333329</v>
      </c>
      <c r="T23" s="102">
        <f t="shared" si="29"/>
        <v>81</v>
      </c>
      <c r="U23" s="103">
        <f t="shared" si="30"/>
        <v>81.818181818181827</v>
      </c>
    </row>
    <row r="24" spans="1:21" s="81" customFormat="1" ht="11.25" customHeight="1" x14ac:dyDescent="0.5">
      <c r="A24" s="61">
        <v>2</v>
      </c>
      <c r="B24" s="62" t="s">
        <v>1</v>
      </c>
      <c r="C24" s="100">
        <f>'AUN-11.3-1'!T25</f>
        <v>62</v>
      </c>
      <c r="D24" s="100">
        <v>5</v>
      </c>
      <c r="E24" s="101">
        <f t="shared" si="21"/>
        <v>8.4745762711864394</v>
      </c>
      <c r="F24" s="100">
        <v>1</v>
      </c>
      <c r="G24" s="103">
        <f t="shared" si="22"/>
        <v>1.6949152542372881</v>
      </c>
      <c r="H24" s="102">
        <v>46</v>
      </c>
      <c r="I24" s="101">
        <f t="shared" si="23"/>
        <v>77.966101694915253</v>
      </c>
      <c r="J24" s="100">
        <v>7</v>
      </c>
      <c r="K24" s="103">
        <f t="shared" si="24"/>
        <v>11.864406779661017</v>
      </c>
      <c r="L24" s="102">
        <v>0</v>
      </c>
      <c r="M24" s="101">
        <f t="shared" si="25"/>
        <v>0</v>
      </c>
      <c r="N24" s="100">
        <f>L24+J24+H24+F24+D24</f>
        <v>59</v>
      </c>
      <c r="O24" s="103">
        <f t="shared" si="26"/>
        <v>95.161290322580655</v>
      </c>
      <c r="P24" s="100">
        <v>37</v>
      </c>
      <c r="Q24" s="101">
        <f t="shared" si="27"/>
        <v>63.793103448275865</v>
      </c>
      <c r="R24" s="100">
        <v>21</v>
      </c>
      <c r="S24" s="103">
        <f t="shared" si="28"/>
        <v>36.206896551724135</v>
      </c>
      <c r="T24" s="102">
        <f t="shared" si="29"/>
        <v>58</v>
      </c>
      <c r="U24" s="103">
        <f t="shared" si="30"/>
        <v>93.548387096774192</v>
      </c>
    </row>
    <row r="25" spans="1:21" ht="11.25" customHeight="1" x14ac:dyDescent="0.5">
      <c r="A25" s="74">
        <v>3</v>
      </c>
      <c r="B25" s="75" t="s">
        <v>2</v>
      </c>
      <c r="C25" s="100">
        <f>'AUN-11.3-1'!T26</f>
        <v>44</v>
      </c>
      <c r="D25" s="104">
        <v>5</v>
      </c>
      <c r="E25" s="105">
        <f t="shared" si="21"/>
        <v>13.513513513513514</v>
      </c>
      <c r="F25" s="104">
        <v>1</v>
      </c>
      <c r="G25" s="107">
        <f t="shared" si="22"/>
        <v>2.7027027027027026</v>
      </c>
      <c r="H25" s="106">
        <v>29</v>
      </c>
      <c r="I25" s="105">
        <f t="shared" si="23"/>
        <v>78.378378378378372</v>
      </c>
      <c r="J25" s="104">
        <v>2</v>
      </c>
      <c r="K25" s="107">
        <f t="shared" si="24"/>
        <v>5.4054054054054053</v>
      </c>
      <c r="L25" s="106">
        <v>0</v>
      </c>
      <c r="M25" s="105">
        <f t="shared" si="25"/>
        <v>0</v>
      </c>
      <c r="N25" s="104">
        <f>L25+J25+H25+F25+D25</f>
        <v>37</v>
      </c>
      <c r="O25" s="107">
        <f t="shared" si="26"/>
        <v>84.090909090909093</v>
      </c>
      <c r="P25" s="104">
        <v>30</v>
      </c>
      <c r="Q25" s="105">
        <f t="shared" si="27"/>
        <v>81.081081081081081</v>
      </c>
      <c r="R25" s="104">
        <v>7</v>
      </c>
      <c r="S25" s="107">
        <f t="shared" si="28"/>
        <v>18.918918918918919</v>
      </c>
      <c r="T25" s="106">
        <f t="shared" si="29"/>
        <v>37</v>
      </c>
      <c r="U25" s="107">
        <f t="shared" si="30"/>
        <v>84.090909090909093</v>
      </c>
    </row>
    <row r="26" spans="1:21" s="38" customFormat="1" ht="11.25" customHeight="1" x14ac:dyDescent="0.5">
      <c r="A26" s="396" t="s">
        <v>80</v>
      </c>
      <c r="B26" s="367"/>
      <c r="C26" s="85">
        <f>SUM(C27:C48)</f>
        <v>1332</v>
      </c>
      <c r="D26" s="85">
        <f>SUM(D27:D48)</f>
        <v>19</v>
      </c>
      <c r="E26" s="82">
        <f>D26/$N26*100</f>
        <v>1.6267123287671232</v>
      </c>
      <c r="F26" s="85">
        <f>SUM(F27:F48)</f>
        <v>16</v>
      </c>
      <c r="G26" s="84">
        <f>F26/$N26*100</f>
        <v>1.3698630136986301</v>
      </c>
      <c r="H26" s="86">
        <f>SUM(H27:H48)</f>
        <v>1068</v>
      </c>
      <c r="I26" s="82">
        <f>H26/$N26*100</f>
        <v>91.438356164383563</v>
      </c>
      <c r="J26" s="85">
        <f>SUM(J27:J48)</f>
        <v>64</v>
      </c>
      <c r="K26" s="84">
        <f>J26/$N26*100</f>
        <v>5.4794520547945202</v>
      </c>
      <c r="L26" s="83">
        <f>SUM(L27:L48)</f>
        <v>1</v>
      </c>
      <c r="M26" s="82">
        <f>L26/$N26*100</f>
        <v>8.5616438356164379E-2</v>
      </c>
      <c r="N26" s="85">
        <f>SUM(N27:N48)</f>
        <v>1168</v>
      </c>
      <c r="O26" s="84">
        <f>N26/$C26*100</f>
        <v>87.687687687687685</v>
      </c>
      <c r="P26" s="85">
        <f>SUM(P27:P48)</f>
        <v>838</v>
      </c>
      <c r="Q26" s="82">
        <f>P26/$T26*100</f>
        <v>71.440750213128737</v>
      </c>
      <c r="R26" s="85">
        <f>SUM(R27:R48)</f>
        <v>335</v>
      </c>
      <c r="S26" s="84">
        <f>R26/$T26*100</f>
        <v>28.55924978687127</v>
      </c>
      <c r="T26" s="86">
        <f>SUM(T27:T48)</f>
        <v>1173</v>
      </c>
      <c r="U26" s="84">
        <f>T26/$C26*100</f>
        <v>88.063063063063069</v>
      </c>
    </row>
    <row r="27" spans="1:21" ht="11.25" customHeight="1" x14ac:dyDescent="0.5">
      <c r="A27" s="61">
        <v>1</v>
      </c>
      <c r="B27" s="62" t="s">
        <v>14</v>
      </c>
      <c r="C27" s="100">
        <f>'AUN-11.3-1'!T28</f>
        <v>50</v>
      </c>
      <c r="D27" s="100">
        <v>0</v>
      </c>
      <c r="E27" s="101">
        <f t="shared" si="21"/>
        <v>0</v>
      </c>
      <c r="F27" s="100">
        <v>1</v>
      </c>
      <c r="G27" s="103">
        <f t="shared" si="22"/>
        <v>2.9411764705882351</v>
      </c>
      <c r="H27" s="102">
        <v>32</v>
      </c>
      <c r="I27" s="101">
        <f t="shared" si="23"/>
        <v>94.117647058823522</v>
      </c>
      <c r="J27" s="100">
        <v>1</v>
      </c>
      <c r="K27" s="103">
        <f t="shared" si="24"/>
        <v>2.9411764705882351</v>
      </c>
      <c r="L27" s="102">
        <v>0</v>
      </c>
      <c r="M27" s="101">
        <f t="shared" si="25"/>
        <v>0</v>
      </c>
      <c r="N27" s="100">
        <f t="shared" ref="N27:N39" si="31">L27+J27+H27+F27+D27</f>
        <v>34</v>
      </c>
      <c r="O27" s="103">
        <f t="shared" si="26"/>
        <v>68</v>
      </c>
      <c r="P27" s="100">
        <v>16</v>
      </c>
      <c r="Q27" s="101">
        <f t="shared" si="27"/>
        <v>45.714285714285715</v>
      </c>
      <c r="R27" s="100">
        <v>19</v>
      </c>
      <c r="S27" s="103">
        <f t="shared" si="28"/>
        <v>54.285714285714285</v>
      </c>
      <c r="T27" s="102">
        <f t="shared" si="29"/>
        <v>35</v>
      </c>
      <c r="U27" s="103">
        <f t="shared" si="30"/>
        <v>70</v>
      </c>
    </row>
    <row r="28" spans="1:21" ht="11.25" customHeight="1" x14ac:dyDescent="0.5">
      <c r="A28" s="61">
        <v>2</v>
      </c>
      <c r="B28" s="62" t="s">
        <v>117</v>
      </c>
      <c r="C28" s="100">
        <f>'AUN-11.3-1'!T29</f>
        <v>75</v>
      </c>
      <c r="D28" s="100">
        <v>1</v>
      </c>
      <c r="E28" s="101">
        <f t="shared" si="21"/>
        <v>1.4084507042253522</v>
      </c>
      <c r="F28" s="100">
        <v>1</v>
      </c>
      <c r="G28" s="103">
        <f t="shared" si="22"/>
        <v>1.4084507042253522</v>
      </c>
      <c r="H28" s="102">
        <v>66</v>
      </c>
      <c r="I28" s="101">
        <f t="shared" si="23"/>
        <v>92.957746478873233</v>
      </c>
      <c r="J28" s="100">
        <v>3</v>
      </c>
      <c r="K28" s="103">
        <f t="shared" si="24"/>
        <v>4.225352112676056</v>
      </c>
      <c r="L28" s="102">
        <v>0</v>
      </c>
      <c r="M28" s="101">
        <f t="shared" si="25"/>
        <v>0</v>
      </c>
      <c r="N28" s="100">
        <f t="shared" si="31"/>
        <v>71</v>
      </c>
      <c r="O28" s="103">
        <f t="shared" si="26"/>
        <v>94.666666666666671</v>
      </c>
      <c r="P28" s="100">
        <v>60</v>
      </c>
      <c r="Q28" s="101">
        <f t="shared" si="27"/>
        <v>83.333333333333343</v>
      </c>
      <c r="R28" s="100">
        <v>12</v>
      </c>
      <c r="S28" s="103">
        <f t="shared" si="28"/>
        <v>16.666666666666664</v>
      </c>
      <c r="T28" s="102">
        <f t="shared" si="29"/>
        <v>72</v>
      </c>
      <c r="U28" s="103">
        <f t="shared" si="30"/>
        <v>96</v>
      </c>
    </row>
    <row r="29" spans="1:21" ht="11.25" customHeight="1" x14ac:dyDescent="0.5">
      <c r="A29" s="61">
        <v>3</v>
      </c>
      <c r="B29" s="62" t="s">
        <v>45</v>
      </c>
      <c r="C29" s="100">
        <f>'AUN-11.3-1'!T30</f>
        <v>25</v>
      </c>
      <c r="D29" s="100">
        <v>1</v>
      </c>
      <c r="E29" s="101">
        <f t="shared" si="21"/>
        <v>5.5555555555555554</v>
      </c>
      <c r="F29" s="100">
        <v>0</v>
      </c>
      <c r="G29" s="103">
        <f t="shared" si="22"/>
        <v>0</v>
      </c>
      <c r="H29" s="102">
        <v>17</v>
      </c>
      <c r="I29" s="101">
        <f t="shared" si="23"/>
        <v>94.444444444444443</v>
      </c>
      <c r="J29" s="100">
        <v>0</v>
      </c>
      <c r="K29" s="103">
        <f t="shared" si="24"/>
        <v>0</v>
      </c>
      <c r="L29" s="102">
        <v>0</v>
      </c>
      <c r="M29" s="101">
        <f t="shared" si="25"/>
        <v>0</v>
      </c>
      <c r="N29" s="100">
        <f t="shared" si="31"/>
        <v>18</v>
      </c>
      <c r="O29" s="103">
        <f t="shared" si="26"/>
        <v>72</v>
      </c>
      <c r="P29" s="100">
        <v>11</v>
      </c>
      <c r="Q29" s="101">
        <f t="shared" si="27"/>
        <v>64.705882352941174</v>
      </c>
      <c r="R29" s="100">
        <v>6</v>
      </c>
      <c r="S29" s="103">
        <f t="shared" si="28"/>
        <v>35.294117647058826</v>
      </c>
      <c r="T29" s="102">
        <f t="shared" si="29"/>
        <v>17</v>
      </c>
      <c r="U29" s="103">
        <f t="shared" si="30"/>
        <v>68</v>
      </c>
    </row>
    <row r="30" spans="1:21" ht="11.25" customHeight="1" x14ac:dyDescent="0.5">
      <c r="A30" s="61">
        <v>4</v>
      </c>
      <c r="B30" s="62" t="s">
        <v>92</v>
      </c>
      <c r="C30" s="100">
        <f>'AUN-11.3-1'!T31</f>
        <v>81</v>
      </c>
      <c r="D30" s="100">
        <v>0</v>
      </c>
      <c r="E30" s="101">
        <f t="shared" si="21"/>
        <v>0</v>
      </c>
      <c r="F30" s="100">
        <v>0</v>
      </c>
      <c r="G30" s="103">
        <f t="shared" si="22"/>
        <v>0</v>
      </c>
      <c r="H30" s="102">
        <v>66</v>
      </c>
      <c r="I30" s="101">
        <f t="shared" si="23"/>
        <v>91.666666666666657</v>
      </c>
      <c r="J30" s="100">
        <v>6</v>
      </c>
      <c r="K30" s="103">
        <f t="shared" si="24"/>
        <v>8.3333333333333321</v>
      </c>
      <c r="L30" s="102">
        <v>0</v>
      </c>
      <c r="M30" s="101">
        <f t="shared" si="25"/>
        <v>0</v>
      </c>
      <c r="N30" s="100">
        <f t="shared" si="31"/>
        <v>72</v>
      </c>
      <c r="O30" s="103">
        <f t="shared" si="26"/>
        <v>88.888888888888886</v>
      </c>
      <c r="P30" s="100">
        <v>52</v>
      </c>
      <c r="Q30" s="101">
        <f t="shared" si="27"/>
        <v>72.222222222222214</v>
      </c>
      <c r="R30" s="100">
        <v>20</v>
      </c>
      <c r="S30" s="103">
        <f t="shared" si="28"/>
        <v>27.777777777777779</v>
      </c>
      <c r="T30" s="102">
        <f t="shared" si="29"/>
        <v>72</v>
      </c>
      <c r="U30" s="103">
        <f t="shared" si="30"/>
        <v>88.888888888888886</v>
      </c>
    </row>
    <row r="31" spans="1:21" ht="11.25" customHeight="1" x14ac:dyDescent="0.5">
      <c r="A31" s="61">
        <v>5</v>
      </c>
      <c r="B31" s="62" t="s">
        <v>3</v>
      </c>
      <c r="C31" s="100">
        <f>'AUN-11.3-1'!T32</f>
        <v>95</v>
      </c>
      <c r="D31" s="100">
        <v>3</v>
      </c>
      <c r="E31" s="101">
        <f t="shared" ref="E31:E38" si="32">D31/$N31*100</f>
        <v>3.6144578313253009</v>
      </c>
      <c r="F31" s="100">
        <v>0</v>
      </c>
      <c r="G31" s="103">
        <f t="shared" ref="G31:G38" si="33">F31/$N31*100</f>
        <v>0</v>
      </c>
      <c r="H31" s="102">
        <v>73</v>
      </c>
      <c r="I31" s="101">
        <f t="shared" ref="I31:I38" si="34">H31/$N31*100</f>
        <v>87.951807228915655</v>
      </c>
      <c r="J31" s="100">
        <v>7</v>
      </c>
      <c r="K31" s="103">
        <f t="shared" ref="K31:K38" si="35">J31/$N31*100</f>
        <v>8.4337349397590362</v>
      </c>
      <c r="L31" s="102">
        <v>0</v>
      </c>
      <c r="M31" s="101">
        <f t="shared" ref="M31:M38" si="36">L31/$N31*100</f>
        <v>0</v>
      </c>
      <c r="N31" s="100">
        <f t="shared" si="31"/>
        <v>83</v>
      </c>
      <c r="O31" s="103">
        <f t="shared" ref="O31:O38" si="37">N31/$C31*100</f>
        <v>87.368421052631589</v>
      </c>
      <c r="P31" s="100">
        <v>76</v>
      </c>
      <c r="Q31" s="101">
        <f t="shared" ref="Q31:Q38" si="38">P31/$T31*100</f>
        <v>91.566265060240966</v>
      </c>
      <c r="R31" s="100">
        <v>7</v>
      </c>
      <c r="S31" s="103">
        <f t="shared" ref="S31:S38" si="39">R31/$T31*100</f>
        <v>8.4337349397590362</v>
      </c>
      <c r="T31" s="102">
        <f t="shared" ref="T31:T38" si="40">P31+R31</f>
        <v>83</v>
      </c>
      <c r="U31" s="103">
        <f t="shared" ref="U31:U38" si="41">T31/$C31*100</f>
        <v>87.368421052631589</v>
      </c>
    </row>
    <row r="32" spans="1:21" ht="11.25" customHeight="1" x14ac:dyDescent="0.5">
      <c r="A32" s="61">
        <v>6</v>
      </c>
      <c r="B32" s="62" t="s">
        <v>4</v>
      </c>
      <c r="C32" s="100">
        <f>'AUN-11.3-1'!T33</f>
        <v>27</v>
      </c>
      <c r="D32" s="100">
        <v>1</v>
      </c>
      <c r="E32" s="101">
        <f t="shared" ref="E32:E35" si="42">D32/$N32*100</f>
        <v>4.1666666666666661</v>
      </c>
      <c r="F32" s="100">
        <v>0</v>
      </c>
      <c r="G32" s="103">
        <f t="shared" ref="G32:G35" si="43">F32/$N32*100</f>
        <v>0</v>
      </c>
      <c r="H32" s="102">
        <v>21</v>
      </c>
      <c r="I32" s="101">
        <f t="shared" ref="I32:I35" si="44">H32/$N32*100</f>
        <v>87.5</v>
      </c>
      <c r="J32" s="100">
        <v>2</v>
      </c>
      <c r="K32" s="103">
        <f t="shared" ref="K32:K35" si="45">J32/$N32*100</f>
        <v>8.3333333333333321</v>
      </c>
      <c r="L32" s="102">
        <v>0</v>
      </c>
      <c r="M32" s="101">
        <f t="shared" ref="M32:M35" si="46">L32/$N32*100</f>
        <v>0</v>
      </c>
      <c r="N32" s="100">
        <f t="shared" si="31"/>
        <v>24</v>
      </c>
      <c r="O32" s="103">
        <f t="shared" ref="O32:O35" si="47">N32/$C32*100</f>
        <v>88.888888888888886</v>
      </c>
      <c r="P32" s="100">
        <v>12</v>
      </c>
      <c r="Q32" s="101">
        <f t="shared" ref="Q32:Q35" si="48">P32/$T32*100</f>
        <v>50</v>
      </c>
      <c r="R32" s="100">
        <v>12</v>
      </c>
      <c r="S32" s="103">
        <f t="shared" ref="S32:S35" si="49">R32/$T32*100</f>
        <v>50</v>
      </c>
      <c r="T32" s="102">
        <f t="shared" ref="T32:T35" si="50">P32+R32</f>
        <v>24</v>
      </c>
      <c r="U32" s="103">
        <f t="shared" ref="U32:U35" si="51">T32/$C32*100</f>
        <v>88.888888888888886</v>
      </c>
    </row>
    <row r="33" spans="1:21" ht="11.25" customHeight="1" x14ac:dyDescent="0.5">
      <c r="A33" s="61">
        <v>7</v>
      </c>
      <c r="B33" s="62" t="s">
        <v>5</v>
      </c>
      <c r="C33" s="100">
        <f>'AUN-11.3-1'!T34</f>
        <v>110</v>
      </c>
      <c r="D33" s="100">
        <v>1</v>
      </c>
      <c r="E33" s="101">
        <f t="shared" si="42"/>
        <v>0.98039215686274506</v>
      </c>
      <c r="F33" s="100">
        <v>1</v>
      </c>
      <c r="G33" s="103">
        <f t="shared" si="43"/>
        <v>0.98039215686274506</v>
      </c>
      <c r="H33" s="102">
        <v>96</v>
      </c>
      <c r="I33" s="101">
        <f t="shared" si="44"/>
        <v>94.117647058823522</v>
      </c>
      <c r="J33" s="100">
        <v>4</v>
      </c>
      <c r="K33" s="103">
        <f t="shared" si="45"/>
        <v>3.9215686274509802</v>
      </c>
      <c r="L33" s="102">
        <v>0</v>
      </c>
      <c r="M33" s="101">
        <f t="shared" si="46"/>
        <v>0</v>
      </c>
      <c r="N33" s="100">
        <f t="shared" si="31"/>
        <v>102</v>
      </c>
      <c r="O33" s="103">
        <f t="shared" si="47"/>
        <v>92.72727272727272</v>
      </c>
      <c r="P33" s="100">
        <v>76</v>
      </c>
      <c r="Q33" s="101">
        <f t="shared" si="48"/>
        <v>73.786407766990294</v>
      </c>
      <c r="R33" s="100">
        <v>27</v>
      </c>
      <c r="S33" s="103">
        <f t="shared" si="49"/>
        <v>26.21359223300971</v>
      </c>
      <c r="T33" s="102">
        <f t="shared" si="50"/>
        <v>103</v>
      </c>
      <c r="U33" s="103">
        <f t="shared" si="51"/>
        <v>93.63636363636364</v>
      </c>
    </row>
    <row r="34" spans="1:21" ht="11.25" customHeight="1" x14ac:dyDescent="0.5">
      <c r="A34" s="61">
        <v>8</v>
      </c>
      <c r="B34" s="62" t="s">
        <v>118</v>
      </c>
      <c r="C34" s="100">
        <f>'AUN-11.3-1'!T35</f>
        <v>2</v>
      </c>
      <c r="D34" s="100">
        <v>0</v>
      </c>
      <c r="E34" s="101">
        <f t="shared" si="42"/>
        <v>0</v>
      </c>
      <c r="F34" s="100">
        <v>0</v>
      </c>
      <c r="G34" s="103">
        <f t="shared" si="43"/>
        <v>0</v>
      </c>
      <c r="H34" s="102">
        <v>1</v>
      </c>
      <c r="I34" s="101">
        <f t="shared" si="44"/>
        <v>100</v>
      </c>
      <c r="J34" s="100">
        <v>0</v>
      </c>
      <c r="K34" s="103">
        <f t="shared" si="45"/>
        <v>0</v>
      </c>
      <c r="L34" s="102">
        <v>0</v>
      </c>
      <c r="M34" s="101">
        <f t="shared" si="46"/>
        <v>0</v>
      </c>
      <c r="N34" s="100">
        <f t="shared" si="31"/>
        <v>1</v>
      </c>
      <c r="O34" s="103">
        <f t="shared" si="47"/>
        <v>50</v>
      </c>
      <c r="P34" s="100">
        <v>1</v>
      </c>
      <c r="Q34" s="101">
        <f t="shared" si="48"/>
        <v>100</v>
      </c>
      <c r="R34" s="100">
        <v>0</v>
      </c>
      <c r="S34" s="103">
        <f t="shared" si="49"/>
        <v>0</v>
      </c>
      <c r="T34" s="102">
        <f t="shared" si="50"/>
        <v>1</v>
      </c>
      <c r="U34" s="103">
        <f t="shared" si="51"/>
        <v>50</v>
      </c>
    </row>
    <row r="35" spans="1:21" ht="11.25" customHeight="1" x14ac:dyDescent="0.5">
      <c r="A35" s="61">
        <v>9</v>
      </c>
      <c r="B35" s="62" t="s">
        <v>6</v>
      </c>
      <c r="C35" s="100">
        <f>'AUN-11.3-1'!T36</f>
        <v>59</v>
      </c>
      <c r="D35" s="100">
        <v>1</v>
      </c>
      <c r="E35" s="101">
        <f t="shared" si="42"/>
        <v>2.0408163265306123</v>
      </c>
      <c r="F35" s="100">
        <v>1</v>
      </c>
      <c r="G35" s="103">
        <f t="shared" si="43"/>
        <v>2.0408163265306123</v>
      </c>
      <c r="H35" s="102">
        <v>40</v>
      </c>
      <c r="I35" s="101">
        <f t="shared" si="44"/>
        <v>81.632653061224488</v>
      </c>
      <c r="J35" s="100">
        <v>6</v>
      </c>
      <c r="K35" s="103">
        <f t="shared" si="45"/>
        <v>12.244897959183673</v>
      </c>
      <c r="L35" s="102">
        <v>1</v>
      </c>
      <c r="M35" s="101">
        <f t="shared" si="46"/>
        <v>2.0408163265306123</v>
      </c>
      <c r="N35" s="100">
        <f t="shared" si="31"/>
        <v>49</v>
      </c>
      <c r="O35" s="103">
        <f t="shared" si="47"/>
        <v>83.050847457627114</v>
      </c>
      <c r="P35" s="100">
        <v>20</v>
      </c>
      <c r="Q35" s="101">
        <f t="shared" si="48"/>
        <v>40.816326530612244</v>
      </c>
      <c r="R35" s="100">
        <v>29</v>
      </c>
      <c r="S35" s="103">
        <f t="shared" si="49"/>
        <v>59.183673469387756</v>
      </c>
      <c r="T35" s="102">
        <f t="shared" si="50"/>
        <v>49</v>
      </c>
      <c r="U35" s="103">
        <f t="shared" si="51"/>
        <v>83.050847457627114</v>
      </c>
    </row>
    <row r="36" spans="1:21" ht="11.25" customHeight="1" x14ac:dyDescent="0.5">
      <c r="A36" s="61">
        <v>10</v>
      </c>
      <c r="B36" s="62" t="s">
        <v>7</v>
      </c>
      <c r="C36" s="100">
        <f>'AUN-11.3-1'!T37</f>
        <v>91</v>
      </c>
      <c r="D36" s="100">
        <v>1</v>
      </c>
      <c r="E36" s="101">
        <f t="shared" si="32"/>
        <v>1.098901098901099</v>
      </c>
      <c r="F36" s="100">
        <v>2</v>
      </c>
      <c r="G36" s="103">
        <f t="shared" si="33"/>
        <v>2.197802197802198</v>
      </c>
      <c r="H36" s="102">
        <v>84</v>
      </c>
      <c r="I36" s="101">
        <f t="shared" si="34"/>
        <v>92.307692307692307</v>
      </c>
      <c r="J36" s="100">
        <v>4</v>
      </c>
      <c r="K36" s="103">
        <f t="shared" si="35"/>
        <v>4.395604395604396</v>
      </c>
      <c r="L36" s="102">
        <v>0</v>
      </c>
      <c r="M36" s="101">
        <f t="shared" si="36"/>
        <v>0</v>
      </c>
      <c r="N36" s="100">
        <f t="shared" si="31"/>
        <v>91</v>
      </c>
      <c r="O36" s="103">
        <f t="shared" si="37"/>
        <v>100</v>
      </c>
      <c r="P36" s="100">
        <v>74</v>
      </c>
      <c r="Q36" s="101">
        <f t="shared" si="38"/>
        <v>81.318681318681314</v>
      </c>
      <c r="R36" s="100">
        <v>17</v>
      </c>
      <c r="S36" s="103">
        <f t="shared" si="39"/>
        <v>18.681318681318682</v>
      </c>
      <c r="T36" s="102">
        <f t="shared" si="40"/>
        <v>91</v>
      </c>
      <c r="U36" s="103">
        <f t="shared" si="41"/>
        <v>100</v>
      </c>
    </row>
    <row r="37" spans="1:21" ht="11.25" customHeight="1" x14ac:dyDescent="0.5">
      <c r="A37" s="61">
        <v>11</v>
      </c>
      <c r="B37" s="62" t="s">
        <v>119</v>
      </c>
      <c r="C37" s="100">
        <f>'AUN-11.3-1'!T38</f>
        <v>40</v>
      </c>
      <c r="D37" s="100">
        <v>2</v>
      </c>
      <c r="E37" s="101">
        <f t="shared" si="32"/>
        <v>5.2631578947368416</v>
      </c>
      <c r="F37" s="100">
        <v>0</v>
      </c>
      <c r="G37" s="103">
        <f t="shared" si="33"/>
        <v>0</v>
      </c>
      <c r="H37" s="102">
        <v>35</v>
      </c>
      <c r="I37" s="101">
        <f t="shared" si="34"/>
        <v>92.10526315789474</v>
      </c>
      <c r="J37" s="100">
        <v>1</v>
      </c>
      <c r="K37" s="103">
        <f t="shared" si="35"/>
        <v>2.6315789473684208</v>
      </c>
      <c r="L37" s="102">
        <v>0</v>
      </c>
      <c r="M37" s="101">
        <f t="shared" si="36"/>
        <v>0</v>
      </c>
      <c r="N37" s="100">
        <f t="shared" si="31"/>
        <v>38</v>
      </c>
      <c r="O37" s="103">
        <f t="shared" si="37"/>
        <v>95</v>
      </c>
      <c r="P37" s="100">
        <v>22</v>
      </c>
      <c r="Q37" s="101">
        <f t="shared" si="38"/>
        <v>57.894736842105267</v>
      </c>
      <c r="R37" s="100">
        <v>16</v>
      </c>
      <c r="S37" s="103">
        <f t="shared" si="39"/>
        <v>42.105263157894733</v>
      </c>
      <c r="T37" s="102">
        <f t="shared" si="40"/>
        <v>38</v>
      </c>
      <c r="U37" s="103">
        <f t="shared" si="41"/>
        <v>95</v>
      </c>
    </row>
    <row r="38" spans="1:21" ht="11.25" customHeight="1" x14ac:dyDescent="0.5">
      <c r="A38" s="61">
        <v>12</v>
      </c>
      <c r="B38" s="62" t="s">
        <v>8</v>
      </c>
      <c r="C38" s="100">
        <f>'AUN-11.3-1'!T39</f>
        <v>23</v>
      </c>
      <c r="D38" s="100">
        <v>0</v>
      </c>
      <c r="E38" s="101">
        <f t="shared" si="32"/>
        <v>0</v>
      </c>
      <c r="F38" s="100">
        <v>0</v>
      </c>
      <c r="G38" s="103">
        <f t="shared" si="33"/>
        <v>0</v>
      </c>
      <c r="H38" s="102">
        <v>16</v>
      </c>
      <c r="I38" s="101">
        <f t="shared" si="34"/>
        <v>94.117647058823522</v>
      </c>
      <c r="J38" s="100">
        <v>1</v>
      </c>
      <c r="K38" s="103">
        <f t="shared" si="35"/>
        <v>5.8823529411764701</v>
      </c>
      <c r="L38" s="102">
        <v>0</v>
      </c>
      <c r="M38" s="101">
        <f t="shared" si="36"/>
        <v>0</v>
      </c>
      <c r="N38" s="100">
        <f t="shared" si="31"/>
        <v>17</v>
      </c>
      <c r="O38" s="103">
        <f t="shared" si="37"/>
        <v>73.91304347826086</v>
      </c>
      <c r="P38" s="100">
        <v>12</v>
      </c>
      <c r="Q38" s="101">
        <f t="shared" si="38"/>
        <v>70.588235294117652</v>
      </c>
      <c r="R38" s="100">
        <v>5</v>
      </c>
      <c r="S38" s="103">
        <f t="shared" si="39"/>
        <v>29.411764705882355</v>
      </c>
      <c r="T38" s="102">
        <f t="shared" si="40"/>
        <v>17</v>
      </c>
      <c r="U38" s="103">
        <f t="shared" si="41"/>
        <v>73.91304347826086</v>
      </c>
    </row>
    <row r="39" spans="1:21" ht="11.25" customHeight="1" x14ac:dyDescent="0.5">
      <c r="A39" s="61">
        <v>13</v>
      </c>
      <c r="B39" s="62" t="s">
        <v>9</v>
      </c>
      <c r="C39" s="100">
        <f>'AUN-11.3-1'!T40</f>
        <v>121</v>
      </c>
      <c r="D39" s="100">
        <v>0</v>
      </c>
      <c r="E39" s="101">
        <f t="shared" ref="E39" si="52">D39/$N39*100</f>
        <v>0</v>
      </c>
      <c r="F39" s="100">
        <v>2</v>
      </c>
      <c r="G39" s="103">
        <f t="shared" ref="G39" si="53">F39/$N39*100</f>
        <v>1.834862385321101</v>
      </c>
      <c r="H39" s="102">
        <v>105</v>
      </c>
      <c r="I39" s="101">
        <f t="shared" ref="I39" si="54">H39/$N39*100</f>
        <v>96.330275229357795</v>
      </c>
      <c r="J39" s="100">
        <v>2</v>
      </c>
      <c r="K39" s="103">
        <f t="shared" ref="K39" si="55">J39/$N39*100</f>
        <v>1.834862385321101</v>
      </c>
      <c r="L39" s="102">
        <v>0</v>
      </c>
      <c r="M39" s="101">
        <f t="shared" ref="M39" si="56">L39/$N39*100</f>
        <v>0</v>
      </c>
      <c r="N39" s="100">
        <f t="shared" si="31"/>
        <v>109</v>
      </c>
      <c r="O39" s="103">
        <f t="shared" ref="O39" si="57">N39/$C39*100</f>
        <v>90.082644628099175</v>
      </c>
      <c r="P39" s="100">
        <v>74</v>
      </c>
      <c r="Q39" s="101">
        <f t="shared" ref="Q39" si="58">P39/$T39*100</f>
        <v>67.272727272727266</v>
      </c>
      <c r="R39" s="100">
        <v>36</v>
      </c>
      <c r="S39" s="103">
        <f t="shared" ref="S39" si="59">R39/$T39*100</f>
        <v>32.727272727272727</v>
      </c>
      <c r="T39" s="102">
        <f t="shared" ref="T39" si="60">P39+R39</f>
        <v>110</v>
      </c>
      <c r="U39" s="103">
        <f t="shared" ref="U39" si="61">T39/$C39*100</f>
        <v>90.909090909090907</v>
      </c>
    </row>
    <row r="40" spans="1:21" s="44" customFormat="1" ht="11.25" customHeight="1" x14ac:dyDescent="0.5">
      <c r="A40" s="61">
        <v>14</v>
      </c>
      <c r="B40" s="62" t="s">
        <v>120</v>
      </c>
      <c r="C40" s="100">
        <f>'AUN-11.3-1'!T41</f>
        <v>42</v>
      </c>
      <c r="D40" s="100">
        <v>1</v>
      </c>
      <c r="E40" s="101">
        <f t="shared" si="21"/>
        <v>2.7027027027027026</v>
      </c>
      <c r="F40" s="100">
        <v>1</v>
      </c>
      <c r="G40" s="103">
        <f t="shared" si="22"/>
        <v>2.7027027027027026</v>
      </c>
      <c r="H40" s="102">
        <v>31</v>
      </c>
      <c r="I40" s="101">
        <f t="shared" si="23"/>
        <v>83.78378378378379</v>
      </c>
      <c r="J40" s="100">
        <v>4</v>
      </c>
      <c r="K40" s="103">
        <f t="shared" si="24"/>
        <v>10.810810810810811</v>
      </c>
      <c r="L40" s="102">
        <v>0</v>
      </c>
      <c r="M40" s="101">
        <f t="shared" si="25"/>
        <v>0</v>
      </c>
      <c r="N40" s="100">
        <f t="shared" ref="N40:N48" si="62">L40+J40+H40+F40+D40</f>
        <v>37</v>
      </c>
      <c r="O40" s="103">
        <f t="shared" si="26"/>
        <v>88.095238095238088</v>
      </c>
      <c r="P40" s="100">
        <v>21</v>
      </c>
      <c r="Q40" s="101">
        <f t="shared" si="27"/>
        <v>56.756756756756758</v>
      </c>
      <c r="R40" s="100">
        <v>16</v>
      </c>
      <c r="S40" s="103">
        <f t="shared" si="28"/>
        <v>43.243243243243242</v>
      </c>
      <c r="T40" s="102">
        <f t="shared" ref="T40:T52" si="63">P40+R40</f>
        <v>37</v>
      </c>
      <c r="U40" s="103">
        <f t="shared" si="30"/>
        <v>88.095238095238088</v>
      </c>
    </row>
    <row r="41" spans="1:21" ht="11.25" customHeight="1" x14ac:dyDescent="0.5">
      <c r="A41" s="61">
        <v>15</v>
      </c>
      <c r="B41" s="62" t="s">
        <v>121</v>
      </c>
      <c r="C41" s="100">
        <f>'AUN-11.3-1'!T42</f>
        <v>82</v>
      </c>
      <c r="D41" s="100">
        <v>1</v>
      </c>
      <c r="E41" s="101">
        <f t="shared" si="21"/>
        <v>1.4705882352941175</v>
      </c>
      <c r="F41" s="100">
        <v>0</v>
      </c>
      <c r="G41" s="103">
        <f t="shared" si="22"/>
        <v>0</v>
      </c>
      <c r="H41" s="102">
        <v>61</v>
      </c>
      <c r="I41" s="101">
        <f t="shared" si="23"/>
        <v>89.705882352941174</v>
      </c>
      <c r="J41" s="100">
        <v>6</v>
      </c>
      <c r="K41" s="103">
        <f t="shared" si="24"/>
        <v>8.8235294117647065</v>
      </c>
      <c r="L41" s="102">
        <v>0</v>
      </c>
      <c r="M41" s="101">
        <f t="shared" si="25"/>
        <v>0</v>
      </c>
      <c r="N41" s="100">
        <f t="shared" si="62"/>
        <v>68</v>
      </c>
      <c r="O41" s="103">
        <f t="shared" si="26"/>
        <v>82.926829268292678</v>
      </c>
      <c r="P41" s="100">
        <v>41</v>
      </c>
      <c r="Q41" s="101">
        <f t="shared" si="27"/>
        <v>59.420289855072461</v>
      </c>
      <c r="R41" s="100">
        <v>28</v>
      </c>
      <c r="S41" s="103">
        <f t="shared" si="28"/>
        <v>40.579710144927539</v>
      </c>
      <c r="T41" s="102">
        <f t="shared" si="63"/>
        <v>69</v>
      </c>
      <c r="U41" s="103">
        <f t="shared" si="30"/>
        <v>84.146341463414629</v>
      </c>
    </row>
    <row r="42" spans="1:21" ht="11.25" customHeight="1" x14ac:dyDescent="0.5">
      <c r="A42" s="74">
        <v>16</v>
      </c>
      <c r="B42" s="75" t="s">
        <v>10</v>
      </c>
      <c r="C42" s="104">
        <f>'AUN-11.3-1'!T43</f>
        <v>108</v>
      </c>
      <c r="D42" s="104">
        <v>0</v>
      </c>
      <c r="E42" s="105">
        <f t="shared" si="21"/>
        <v>0</v>
      </c>
      <c r="F42" s="104">
        <v>0</v>
      </c>
      <c r="G42" s="107">
        <f t="shared" si="22"/>
        <v>0</v>
      </c>
      <c r="H42" s="106">
        <v>92</v>
      </c>
      <c r="I42" s="105">
        <f t="shared" si="23"/>
        <v>92.929292929292927</v>
      </c>
      <c r="J42" s="104">
        <v>7</v>
      </c>
      <c r="K42" s="107">
        <f t="shared" si="24"/>
        <v>7.0707070707070701</v>
      </c>
      <c r="L42" s="106">
        <v>0</v>
      </c>
      <c r="M42" s="105">
        <f t="shared" si="25"/>
        <v>0</v>
      </c>
      <c r="N42" s="104">
        <f t="shared" si="62"/>
        <v>99</v>
      </c>
      <c r="O42" s="107">
        <f t="shared" si="26"/>
        <v>91.666666666666657</v>
      </c>
      <c r="P42" s="104">
        <v>95</v>
      </c>
      <c r="Q42" s="105">
        <f t="shared" si="27"/>
        <v>95.959595959595958</v>
      </c>
      <c r="R42" s="104">
        <v>4</v>
      </c>
      <c r="S42" s="107">
        <f t="shared" si="28"/>
        <v>4.0404040404040407</v>
      </c>
      <c r="T42" s="106">
        <f t="shared" si="63"/>
        <v>99</v>
      </c>
      <c r="U42" s="107">
        <f t="shared" si="30"/>
        <v>91.666666666666657</v>
      </c>
    </row>
    <row r="43" spans="1:21" ht="11.25" customHeight="1" x14ac:dyDescent="0.5">
      <c r="A43" s="72">
        <v>17</v>
      </c>
      <c r="B43" s="73" t="s">
        <v>11</v>
      </c>
      <c r="C43" s="118">
        <f>'AUN-11.3-1'!T44</f>
        <v>62</v>
      </c>
      <c r="D43" s="118">
        <v>0</v>
      </c>
      <c r="E43" s="119">
        <f t="shared" si="21"/>
        <v>0</v>
      </c>
      <c r="F43" s="118">
        <v>0</v>
      </c>
      <c r="G43" s="121">
        <f t="shared" si="22"/>
        <v>0</v>
      </c>
      <c r="H43" s="120">
        <v>52</v>
      </c>
      <c r="I43" s="119">
        <f t="shared" si="23"/>
        <v>96.296296296296291</v>
      </c>
      <c r="J43" s="118">
        <v>2</v>
      </c>
      <c r="K43" s="121">
        <f t="shared" si="24"/>
        <v>3.7037037037037033</v>
      </c>
      <c r="L43" s="120">
        <v>0</v>
      </c>
      <c r="M43" s="119">
        <f t="shared" si="25"/>
        <v>0</v>
      </c>
      <c r="N43" s="118">
        <f t="shared" si="62"/>
        <v>54</v>
      </c>
      <c r="O43" s="121">
        <f t="shared" si="26"/>
        <v>87.096774193548384</v>
      </c>
      <c r="P43" s="118">
        <v>40</v>
      </c>
      <c r="Q43" s="119">
        <f t="shared" si="27"/>
        <v>72.727272727272734</v>
      </c>
      <c r="R43" s="118">
        <v>15</v>
      </c>
      <c r="S43" s="121">
        <f t="shared" si="28"/>
        <v>27.27272727272727</v>
      </c>
      <c r="T43" s="120">
        <f t="shared" si="63"/>
        <v>55</v>
      </c>
      <c r="U43" s="121">
        <f t="shared" si="30"/>
        <v>88.709677419354833</v>
      </c>
    </row>
    <row r="44" spans="1:21" ht="11.25" customHeight="1" x14ac:dyDescent="0.5">
      <c r="A44" s="61">
        <v>18</v>
      </c>
      <c r="B44" s="62" t="s">
        <v>12</v>
      </c>
      <c r="C44" s="100">
        <f>'AUN-11.3-1'!T45</f>
        <v>53</v>
      </c>
      <c r="D44" s="100">
        <v>2</v>
      </c>
      <c r="E44" s="101">
        <f t="shared" si="21"/>
        <v>5.1282051282051277</v>
      </c>
      <c r="F44" s="100">
        <v>1</v>
      </c>
      <c r="G44" s="103">
        <f t="shared" si="22"/>
        <v>2.5641025641025639</v>
      </c>
      <c r="H44" s="102">
        <v>35</v>
      </c>
      <c r="I44" s="101">
        <f t="shared" si="23"/>
        <v>89.743589743589752</v>
      </c>
      <c r="J44" s="100">
        <v>1</v>
      </c>
      <c r="K44" s="103">
        <f t="shared" si="24"/>
        <v>2.5641025641025639</v>
      </c>
      <c r="L44" s="102">
        <v>0</v>
      </c>
      <c r="M44" s="101">
        <f t="shared" si="25"/>
        <v>0</v>
      </c>
      <c r="N44" s="100">
        <f t="shared" si="62"/>
        <v>39</v>
      </c>
      <c r="O44" s="103">
        <f t="shared" si="26"/>
        <v>73.584905660377359</v>
      </c>
      <c r="P44" s="100">
        <v>28</v>
      </c>
      <c r="Q44" s="101">
        <f t="shared" si="27"/>
        <v>71.794871794871796</v>
      </c>
      <c r="R44" s="100">
        <v>11</v>
      </c>
      <c r="S44" s="103">
        <f t="shared" si="28"/>
        <v>28.205128205128204</v>
      </c>
      <c r="T44" s="102">
        <f t="shared" si="63"/>
        <v>39</v>
      </c>
      <c r="U44" s="103">
        <f t="shared" si="30"/>
        <v>73.584905660377359</v>
      </c>
    </row>
    <row r="45" spans="1:21" ht="11.25" customHeight="1" x14ac:dyDescent="0.5">
      <c r="A45" s="61">
        <v>19</v>
      </c>
      <c r="B45" s="73" t="s">
        <v>90</v>
      </c>
      <c r="C45" s="100">
        <f>'AUN-11.3-1'!T46</f>
        <v>41</v>
      </c>
      <c r="D45" s="118">
        <v>1</v>
      </c>
      <c r="E45" s="119">
        <f t="shared" si="21"/>
        <v>2.7027027027027026</v>
      </c>
      <c r="F45" s="118">
        <v>1</v>
      </c>
      <c r="G45" s="121">
        <f t="shared" si="22"/>
        <v>2.7027027027027026</v>
      </c>
      <c r="H45" s="120">
        <v>33</v>
      </c>
      <c r="I45" s="119">
        <f t="shared" si="23"/>
        <v>89.189189189189193</v>
      </c>
      <c r="J45" s="118">
        <v>2</v>
      </c>
      <c r="K45" s="121">
        <f t="shared" si="24"/>
        <v>5.4054054054054053</v>
      </c>
      <c r="L45" s="120">
        <v>0</v>
      </c>
      <c r="M45" s="119">
        <f t="shared" si="25"/>
        <v>0</v>
      </c>
      <c r="N45" s="118">
        <f t="shared" si="62"/>
        <v>37</v>
      </c>
      <c r="O45" s="121">
        <f t="shared" si="26"/>
        <v>90.243902439024396</v>
      </c>
      <c r="P45" s="118">
        <v>22</v>
      </c>
      <c r="Q45" s="119">
        <f t="shared" si="27"/>
        <v>59.45945945945946</v>
      </c>
      <c r="R45" s="118">
        <v>15</v>
      </c>
      <c r="S45" s="121">
        <f t="shared" si="28"/>
        <v>40.54054054054054</v>
      </c>
      <c r="T45" s="120">
        <f t="shared" si="63"/>
        <v>37</v>
      </c>
      <c r="U45" s="121">
        <f t="shared" si="30"/>
        <v>90.243902439024396</v>
      </c>
    </row>
    <row r="46" spans="1:21" ht="11.25" customHeight="1" x14ac:dyDescent="0.5">
      <c r="A46" s="61">
        <v>20</v>
      </c>
      <c r="B46" s="62" t="s">
        <v>122</v>
      </c>
      <c r="C46" s="100">
        <f>'AUN-11.3-1'!T47</f>
        <v>42</v>
      </c>
      <c r="D46" s="100">
        <v>1</v>
      </c>
      <c r="E46" s="101">
        <f>D46/$N46*100</f>
        <v>2.9411764705882351</v>
      </c>
      <c r="F46" s="100">
        <v>2</v>
      </c>
      <c r="G46" s="103">
        <f>F46/$N46*100</f>
        <v>5.8823529411764701</v>
      </c>
      <c r="H46" s="102">
        <v>31</v>
      </c>
      <c r="I46" s="101">
        <f>H46/$N46*100</f>
        <v>91.17647058823529</v>
      </c>
      <c r="J46" s="100">
        <v>0</v>
      </c>
      <c r="K46" s="103">
        <f>J46/$N46*100</f>
        <v>0</v>
      </c>
      <c r="L46" s="102">
        <v>0</v>
      </c>
      <c r="M46" s="101">
        <f>L46/$N46*100</f>
        <v>0</v>
      </c>
      <c r="N46" s="100">
        <f>L46+J46+H46+F46+D46</f>
        <v>34</v>
      </c>
      <c r="O46" s="103">
        <f>N46/$C46*100</f>
        <v>80.952380952380949</v>
      </c>
      <c r="P46" s="100">
        <v>20</v>
      </c>
      <c r="Q46" s="101">
        <f>P46/$T46*100</f>
        <v>58.82352941176471</v>
      </c>
      <c r="R46" s="100">
        <v>14</v>
      </c>
      <c r="S46" s="103">
        <f>R46/$T46*100</f>
        <v>41.17647058823529</v>
      </c>
      <c r="T46" s="102">
        <f>P46+R46</f>
        <v>34</v>
      </c>
      <c r="U46" s="103">
        <f>T46/$C46*100</f>
        <v>80.952380952380949</v>
      </c>
    </row>
    <row r="47" spans="1:21" ht="11.25" customHeight="1" x14ac:dyDescent="0.5">
      <c r="A47" s="61">
        <v>21</v>
      </c>
      <c r="B47" s="62" t="s">
        <v>48</v>
      </c>
      <c r="C47" s="100">
        <f>'AUN-11.3-1'!T48</f>
        <v>33</v>
      </c>
      <c r="D47" s="100">
        <v>1</v>
      </c>
      <c r="E47" s="101">
        <f>D47/$N47*100</f>
        <v>3.225806451612903</v>
      </c>
      <c r="F47" s="100">
        <v>1</v>
      </c>
      <c r="G47" s="103">
        <f>F47/$N47*100</f>
        <v>3.225806451612903</v>
      </c>
      <c r="H47" s="102">
        <v>28</v>
      </c>
      <c r="I47" s="101">
        <f>H47/$N47*100</f>
        <v>90.322580645161281</v>
      </c>
      <c r="J47" s="100">
        <v>1</v>
      </c>
      <c r="K47" s="103">
        <f>J47/$N47*100</f>
        <v>3.225806451612903</v>
      </c>
      <c r="L47" s="102">
        <v>0</v>
      </c>
      <c r="M47" s="101">
        <f>L47/$N47*100</f>
        <v>0</v>
      </c>
      <c r="N47" s="100">
        <f>L47+J47+H47+F47+D47</f>
        <v>31</v>
      </c>
      <c r="O47" s="103">
        <f>N47/$C47*100</f>
        <v>93.939393939393938</v>
      </c>
      <c r="P47" s="100">
        <v>16</v>
      </c>
      <c r="Q47" s="101">
        <f>P47/$T47*100</f>
        <v>51.612903225806448</v>
      </c>
      <c r="R47" s="100">
        <v>15</v>
      </c>
      <c r="S47" s="103">
        <f>R47/$T47*100</f>
        <v>48.387096774193552</v>
      </c>
      <c r="T47" s="102">
        <f>P47+R47</f>
        <v>31</v>
      </c>
      <c r="U47" s="103">
        <f>T47/$C47*100</f>
        <v>93.939393939393938</v>
      </c>
    </row>
    <row r="48" spans="1:21" ht="11.25" customHeight="1" x14ac:dyDescent="0.5">
      <c r="A48" s="61">
        <v>22</v>
      </c>
      <c r="B48" s="62" t="s">
        <v>13</v>
      </c>
      <c r="C48" s="100">
        <f>'AUN-11.3-1'!T49</f>
        <v>70</v>
      </c>
      <c r="D48" s="100">
        <v>1</v>
      </c>
      <c r="E48" s="101">
        <f t="shared" si="21"/>
        <v>1.6666666666666667</v>
      </c>
      <c r="F48" s="100">
        <v>2</v>
      </c>
      <c r="G48" s="103">
        <f t="shared" si="22"/>
        <v>3.3333333333333335</v>
      </c>
      <c r="H48" s="102">
        <v>53</v>
      </c>
      <c r="I48" s="101">
        <f t="shared" si="23"/>
        <v>88.333333333333329</v>
      </c>
      <c r="J48" s="100">
        <v>4</v>
      </c>
      <c r="K48" s="103">
        <f t="shared" si="24"/>
        <v>6.666666666666667</v>
      </c>
      <c r="L48" s="102">
        <v>0</v>
      </c>
      <c r="M48" s="101">
        <f t="shared" si="25"/>
        <v>0</v>
      </c>
      <c r="N48" s="100">
        <f t="shared" si="62"/>
        <v>60</v>
      </c>
      <c r="O48" s="103">
        <f t="shared" si="26"/>
        <v>85.714285714285708</v>
      </c>
      <c r="P48" s="100">
        <v>49</v>
      </c>
      <c r="Q48" s="101">
        <f t="shared" si="27"/>
        <v>81.666666666666671</v>
      </c>
      <c r="R48" s="100">
        <v>11</v>
      </c>
      <c r="S48" s="103">
        <f t="shared" si="28"/>
        <v>18.333333333333332</v>
      </c>
      <c r="T48" s="102">
        <f t="shared" si="63"/>
        <v>60</v>
      </c>
      <c r="U48" s="103">
        <f t="shared" si="30"/>
        <v>85.714285714285708</v>
      </c>
    </row>
    <row r="49" spans="1:21" s="38" customFormat="1" x14ac:dyDescent="0.5">
      <c r="A49" s="366" t="s">
        <v>83</v>
      </c>
      <c r="B49" s="367"/>
      <c r="C49" s="108">
        <f>SUM(C50:C50)</f>
        <v>54</v>
      </c>
      <c r="D49" s="108">
        <f>SUM(D50:D50)</f>
        <v>52</v>
      </c>
      <c r="E49" s="82">
        <f>D49/$N49*100</f>
        <v>98.113207547169807</v>
      </c>
      <c r="F49" s="108">
        <f>SUM(F50:F50)</f>
        <v>0</v>
      </c>
      <c r="G49" s="84">
        <f>F49/$N49*100</f>
        <v>0</v>
      </c>
      <c r="H49" s="83">
        <f>SUM(H50:H50)</f>
        <v>0</v>
      </c>
      <c r="I49" s="82">
        <f>H49/$N49*100</f>
        <v>0</v>
      </c>
      <c r="J49" s="108">
        <f>SUM(J50:J50)</f>
        <v>1</v>
      </c>
      <c r="K49" s="84">
        <f>J49/$N49*100</f>
        <v>1.8867924528301887</v>
      </c>
      <c r="L49" s="83">
        <f>SUM(L50:L50)</f>
        <v>0</v>
      </c>
      <c r="M49" s="82">
        <f>L49/$N49*100</f>
        <v>0</v>
      </c>
      <c r="N49" s="108">
        <f>SUM(N50:N50)</f>
        <v>53</v>
      </c>
      <c r="O49" s="84">
        <f>N49/$C49*100</f>
        <v>98.148148148148152</v>
      </c>
      <c r="P49" s="108">
        <f>SUM(P50:P50)</f>
        <v>52</v>
      </c>
      <c r="Q49" s="82">
        <f>P49/$T49*100</f>
        <v>98.113207547169807</v>
      </c>
      <c r="R49" s="108">
        <f>SUM(R50:R50)</f>
        <v>1</v>
      </c>
      <c r="S49" s="84">
        <f>R49/$T49*100</f>
        <v>1.8867924528301887</v>
      </c>
      <c r="T49" s="83">
        <f>P49+R49</f>
        <v>53</v>
      </c>
      <c r="U49" s="84">
        <f>T49/$C49*100</f>
        <v>98.148148148148152</v>
      </c>
    </row>
    <row r="50" spans="1:21" ht="11.25" customHeight="1" x14ac:dyDescent="0.5">
      <c r="A50" s="74">
        <v>1</v>
      </c>
      <c r="B50" s="75" t="s">
        <v>44</v>
      </c>
      <c r="C50" s="104">
        <f>'AUN-11.3-1'!T51</f>
        <v>54</v>
      </c>
      <c r="D50" s="104">
        <v>52</v>
      </c>
      <c r="E50" s="105">
        <f t="shared" ref="E50" si="64">D50/$N50*100</f>
        <v>98.113207547169807</v>
      </c>
      <c r="F50" s="104">
        <v>0</v>
      </c>
      <c r="G50" s="107">
        <f t="shared" ref="G50" si="65">F50/$N50*100</f>
        <v>0</v>
      </c>
      <c r="H50" s="106">
        <v>0</v>
      </c>
      <c r="I50" s="105">
        <f t="shared" ref="I50" si="66">H50/$N50*100</f>
        <v>0</v>
      </c>
      <c r="J50" s="104">
        <v>1</v>
      </c>
      <c r="K50" s="107">
        <f t="shared" ref="K50" si="67">J50/$N50*100</f>
        <v>1.8867924528301887</v>
      </c>
      <c r="L50" s="106">
        <v>0</v>
      </c>
      <c r="M50" s="105">
        <f t="shared" ref="M50" si="68">L50/$N50*100</f>
        <v>0</v>
      </c>
      <c r="N50" s="104">
        <f>L50+J50+H50+F50+D50</f>
        <v>53</v>
      </c>
      <c r="O50" s="107">
        <f t="shared" ref="O50" si="69">N50/$C50*100</f>
        <v>98.148148148148152</v>
      </c>
      <c r="P50" s="104">
        <v>52</v>
      </c>
      <c r="Q50" s="105">
        <f t="shared" ref="Q50" si="70">P50/$T50*100</f>
        <v>98.113207547169807</v>
      </c>
      <c r="R50" s="104">
        <v>1</v>
      </c>
      <c r="S50" s="107">
        <f t="shared" ref="S50" si="71">R50/$T50*100</f>
        <v>1.8867924528301887</v>
      </c>
      <c r="T50" s="106">
        <f t="shared" ref="T50" si="72">P50+R50</f>
        <v>53</v>
      </c>
      <c r="U50" s="107">
        <f t="shared" ref="U50" si="73">T50/$C50*100</f>
        <v>98.148148148148152</v>
      </c>
    </row>
    <row r="51" spans="1:21" s="38" customFormat="1" x14ac:dyDescent="0.5">
      <c r="A51" s="366" t="s">
        <v>86</v>
      </c>
      <c r="B51" s="367"/>
      <c r="C51" s="108">
        <f>SUM(C52:C53)</f>
        <v>146</v>
      </c>
      <c r="D51" s="108">
        <f>SUM(D52:D53)</f>
        <v>1</v>
      </c>
      <c r="E51" s="82">
        <f>D51/$N51*100</f>
        <v>0.79365079365079361</v>
      </c>
      <c r="F51" s="108">
        <f>SUM(F52:F53)</f>
        <v>0</v>
      </c>
      <c r="G51" s="84">
        <f>F51/$N51*100</f>
        <v>0</v>
      </c>
      <c r="H51" s="83">
        <f>SUM(H52:H53)</f>
        <v>124</v>
      </c>
      <c r="I51" s="82">
        <f>H51/$N51*100</f>
        <v>98.412698412698404</v>
      </c>
      <c r="J51" s="108">
        <f>SUM(J52:J53)</f>
        <v>1</v>
      </c>
      <c r="K51" s="84">
        <f>J51/$N51*100</f>
        <v>0.79365079365079361</v>
      </c>
      <c r="L51" s="83">
        <f>SUM(L52:L53)</f>
        <v>0</v>
      </c>
      <c r="M51" s="82">
        <f>L51/$N51*100</f>
        <v>0</v>
      </c>
      <c r="N51" s="108">
        <f>SUM(N52:N53)</f>
        <v>126</v>
      </c>
      <c r="O51" s="84">
        <f>N51/$C51*100</f>
        <v>86.301369863013704</v>
      </c>
      <c r="P51" s="108">
        <f>SUM(P52:P53)</f>
        <v>108</v>
      </c>
      <c r="Q51" s="82">
        <f>P51/$T51*100</f>
        <v>85.714285714285708</v>
      </c>
      <c r="R51" s="108">
        <f>SUM(R52:R53)</f>
        <v>18</v>
      </c>
      <c r="S51" s="84">
        <f>R51/$T51*100</f>
        <v>14.285714285714285</v>
      </c>
      <c r="T51" s="83">
        <f>P51+R51</f>
        <v>126</v>
      </c>
      <c r="U51" s="84">
        <f>T51/$C51*100</f>
        <v>86.301369863013704</v>
      </c>
    </row>
    <row r="52" spans="1:21" ht="11.25" customHeight="1" x14ac:dyDescent="0.5">
      <c r="A52" s="61">
        <v>1</v>
      </c>
      <c r="B52" s="62" t="s">
        <v>15</v>
      </c>
      <c r="C52" s="100">
        <f>'AUN-11.3-1'!T53</f>
        <v>39</v>
      </c>
      <c r="D52" s="100">
        <v>1</v>
      </c>
      <c r="E52" s="101">
        <f t="shared" si="21"/>
        <v>3.4482758620689653</v>
      </c>
      <c r="F52" s="100">
        <v>0</v>
      </c>
      <c r="G52" s="103">
        <f t="shared" si="22"/>
        <v>0</v>
      </c>
      <c r="H52" s="102">
        <v>28</v>
      </c>
      <c r="I52" s="101">
        <f t="shared" si="23"/>
        <v>96.551724137931032</v>
      </c>
      <c r="J52" s="100">
        <v>0</v>
      </c>
      <c r="K52" s="103">
        <f t="shared" si="24"/>
        <v>0</v>
      </c>
      <c r="L52" s="102">
        <v>0</v>
      </c>
      <c r="M52" s="101">
        <f t="shared" si="25"/>
        <v>0</v>
      </c>
      <c r="N52" s="100">
        <f>L52+J52+H52+F52+D52</f>
        <v>29</v>
      </c>
      <c r="O52" s="103">
        <f t="shared" si="26"/>
        <v>74.358974358974365</v>
      </c>
      <c r="P52" s="100">
        <v>12</v>
      </c>
      <c r="Q52" s="101">
        <f t="shared" si="27"/>
        <v>41.379310344827587</v>
      </c>
      <c r="R52" s="100">
        <v>17</v>
      </c>
      <c r="S52" s="103">
        <f t="shared" si="28"/>
        <v>58.620689655172406</v>
      </c>
      <c r="T52" s="102">
        <f t="shared" si="63"/>
        <v>29</v>
      </c>
      <c r="U52" s="103">
        <f t="shared" si="30"/>
        <v>74.358974358974365</v>
      </c>
    </row>
    <row r="53" spans="1:21" ht="11.25" customHeight="1" x14ac:dyDescent="0.5">
      <c r="A53" s="61">
        <v>2</v>
      </c>
      <c r="B53" s="62" t="s">
        <v>16</v>
      </c>
      <c r="C53" s="100">
        <f>'AUN-11.3-1'!T54</f>
        <v>107</v>
      </c>
      <c r="D53" s="100">
        <v>0</v>
      </c>
      <c r="E53" s="101">
        <f>D53/$N53*100</f>
        <v>0</v>
      </c>
      <c r="F53" s="100">
        <v>0</v>
      </c>
      <c r="G53" s="103">
        <f>F53/$N53*100</f>
        <v>0</v>
      </c>
      <c r="H53" s="102">
        <v>96</v>
      </c>
      <c r="I53" s="101">
        <f>H53/$N53*100</f>
        <v>98.969072164948457</v>
      </c>
      <c r="J53" s="100">
        <v>1</v>
      </c>
      <c r="K53" s="103">
        <f>J53/$N53*100</f>
        <v>1.0309278350515463</v>
      </c>
      <c r="L53" s="102">
        <v>0</v>
      </c>
      <c r="M53" s="101">
        <f>L53/$N53*100</f>
        <v>0</v>
      </c>
      <c r="N53" s="100">
        <f>L53+J53+H53+F53+D53</f>
        <v>97</v>
      </c>
      <c r="O53" s="103">
        <f>N53/$C53*100</f>
        <v>90.654205607476641</v>
      </c>
      <c r="P53" s="100">
        <v>96</v>
      </c>
      <c r="Q53" s="101">
        <f>P53/$T53*100</f>
        <v>98.969072164948457</v>
      </c>
      <c r="R53" s="100">
        <v>1</v>
      </c>
      <c r="S53" s="103">
        <f>R53/$T53*100</f>
        <v>1.0309278350515463</v>
      </c>
      <c r="T53" s="102">
        <f>P53+R53</f>
        <v>97</v>
      </c>
      <c r="U53" s="103">
        <f>T53/$C53*100</f>
        <v>90.654205607476641</v>
      </c>
    </row>
    <row r="54" spans="1:21" s="38" customFormat="1" x14ac:dyDescent="0.5">
      <c r="A54" s="366" t="s">
        <v>46</v>
      </c>
      <c r="B54" s="367"/>
      <c r="C54" s="108">
        <f>SUM(C55)</f>
        <v>65</v>
      </c>
      <c r="D54" s="108">
        <f>SUM(D55)</f>
        <v>60</v>
      </c>
      <c r="E54" s="82">
        <f>D54/$N54*100</f>
        <v>92.307692307692307</v>
      </c>
      <c r="F54" s="108">
        <f>SUM(F55)</f>
        <v>1</v>
      </c>
      <c r="G54" s="84">
        <f>F54/$N54*100</f>
        <v>1.5384615384615385</v>
      </c>
      <c r="H54" s="83">
        <f>SUM(H55)</f>
        <v>4</v>
      </c>
      <c r="I54" s="82">
        <f>H54/$N54*100</f>
        <v>6.1538461538461542</v>
      </c>
      <c r="J54" s="108">
        <f>SUM(J55)</f>
        <v>0</v>
      </c>
      <c r="K54" s="84">
        <f>J54/$N54*100</f>
        <v>0</v>
      </c>
      <c r="L54" s="83">
        <f>SUM(L55)</f>
        <v>0</v>
      </c>
      <c r="M54" s="82">
        <f>L54/$N54*100</f>
        <v>0</v>
      </c>
      <c r="N54" s="108">
        <f>SUM(N55)</f>
        <v>65</v>
      </c>
      <c r="O54" s="84">
        <f>N54/$C54*100</f>
        <v>100</v>
      </c>
      <c r="P54" s="108">
        <f>SUM(P55)</f>
        <v>65</v>
      </c>
      <c r="Q54" s="82">
        <f>P54/$T54*100</f>
        <v>100</v>
      </c>
      <c r="R54" s="108">
        <f>SUM(R55)</f>
        <v>0</v>
      </c>
      <c r="S54" s="84">
        <f>R54/$T54*100</f>
        <v>0</v>
      </c>
      <c r="T54" s="83">
        <f>SUM(T55)</f>
        <v>65</v>
      </c>
      <c r="U54" s="84">
        <f>T54/$C54*100</f>
        <v>100</v>
      </c>
    </row>
    <row r="55" spans="1:21" ht="18" thickBot="1" x14ac:dyDescent="0.55000000000000004">
      <c r="A55" s="87">
        <v>1</v>
      </c>
      <c r="B55" s="88" t="s">
        <v>47</v>
      </c>
      <c r="C55" s="122">
        <f>'AUN-11.3-1'!T56</f>
        <v>65</v>
      </c>
      <c r="D55" s="122">
        <v>60</v>
      </c>
      <c r="E55" s="123">
        <f>D55/$N55*100</f>
        <v>92.307692307692307</v>
      </c>
      <c r="F55" s="122">
        <v>1</v>
      </c>
      <c r="G55" s="125">
        <f>F55/$N55*100</f>
        <v>1.5384615384615385</v>
      </c>
      <c r="H55" s="124">
        <v>4</v>
      </c>
      <c r="I55" s="123">
        <f>H55/$N55*100</f>
        <v>6.1538461538461542</v>
      </c>
      <c r="J55" s="122">
        <v>0</v>
      </c>
      <c r="K55" s="125">
        <f>J55/$N55*100</f>
        <v>0</v>
      </c>
      <c r="L55" s="124">
        <v>0</v>
      </c>
      <c r="M55" s="123">
        <f>L55/$N55*100</f>
        <v>0</v>
      </c>
      <c r="N55" s="122">
        <f>L55+J55+H55+F55+D55</f>
        <v>65</v>
      </c>
      <c r="O55" s="125">
        <f>N55/$C55*100</f>
        <v>100</v>
      </c>
      <c r="P55" s="122">
        <v>65</v>
      </c>
      <c r="Q55" s="123">
        <f>P55/$T55*100</f>
        <v>100</v>
      </c>
      <c r="R55" s="122">
        <v>0</v>
      </c>
      <c r="S55" s="125">
        <f>R55/$T55*100</f>
        <v>0</v>
      </c>
      <c r="T55" s="124">
        <f>P55+R55</f>
        <v>65</v>
      </c>
      <c r="U55" s="125">
        <f>T55/$C55*100</f>
        <v>100</v>
      </c>
    </row>
    <row r="56" spans="1:21" s="38" customFormat="1" ht="18.75" thickTop="1" thickBot="1" x14ac:dyDescent="0.55000000000000004">
      <c r="A56" s="364" t="s">
        <v>21</v>
      </c>
      <c r="B56" s="365"/>
      <c r="C56" s="56">
        <f>C5</f>
        <v>2184</v>
      </c>
      <c r="D56" s="56">
        <f>D5</f>
        <v>177</v>
      </c>
      <c r="E56" s="57">
        <f>D56/$N56*100</f>
        <v>9.4652406417112296</v>
      </c>
      <c r="F56" s="56">
        <f>F5</f>
        <v>31</v>
      </c>
      <c r="G56" s="60">
        <f>F56/$N56*100</f>
        <v>1.6577540106951874</v>
      </c>
      <c r="H56" s="58">
        <f>H5</f>
        <v>1561</v>
      </c>
      <c r="I56" s="57">
        <f>H56/$N56*100</f>
        <v>83.475935828876999</v>
      </c>
      <c r="J56" s="56">
        <f>J5</f>
        <v>100</v>
      </c>
      <c r="K56" s="60">
        <f>J56/$N56*100</f>
        <v>5.3475935828877006</v>
      </c>
      <c r="L56" s="59">
        <f>L5</f>
        <v>1</v>
      </c>
      <c r="M56" s="57">
        <f>L56/$N56*100</f>
        <v>5.3475935828877004E-2</v>
      </c>
      <c r="N56" s="56">
        <f>N5</f>
        <v>1870</v>
      </c>
      <c r="O56" s="60">
        <f>N56/$C56*100</f>
        <v>85.622710622710613</v>
      </c>
      <c r="P56" s="56">
        <f>P5</f>
        <v>1372</v>
      </c>
      <c r="Q56" s="57">
        <f>P56/$T56*100</f>
        <v>73.173333333333332</v>
      </c>
      <c r="R56" s="56">
        <f>R5</f>
        <v>503</v>
      </c>
      <c r="S56" s="60">
        <f>R56/$T56*100</f>
        <v>26.826666666666664</v>
      </c>
      <c r="T56" s="58">
        <f>T5</f>
        <v>1875</v>
      </c>
      <c r="U56" s="60">
        <f>T56/$C56*100</f>
        <v>85.85164835164835</v>
      </c>
    </row>
    <row r="57" spans="1:21" ht="12.75" customHeight="1" thickTop="1" x14ac:dyDescent="0.5">
      <c r="B57" s="278"/>
      <c r="C57" s="51"/>
      <c r="D57" s="51"/>
      <c r="E57" s="53"/>
      <c r="F57" s="49"/>
      <c r="G57" s="279"/>
      <c r="H57" s="51"/>
      <c r="I57" s="53"/>
      <c r="J57" s="51"/>
      <c r="K57" s="53"/>
      <c r="L57" s="51"/>
      <c r="M57" s="53"/>
      <c r="N57" s="51"/>
      <c r="O57" s="53"/>
      <c r="P57" s="51"/>
      <c r="Q57" s="53"/>
      <c r="R57" s="51"/>
      <c r="S57" s="53"/>
      <c r="T57" s="51"/>
      <c r="U57" s="279"/>
    </row>
    <row r="58" spans="1:21" x14ac:dyDescent="0.5">
      <c r="H58" s="51"/>
      <c r="L58" s="51"/>
      <c r="N58" s="51"/>
    </row>
    <row r="59" spans="1:21" x14ac:dyDescent="0.5">
      <c r="H59" s="51"/>
      <c r="L59" s="51"/>
      <c r="N59" s="51"/>
    </row>
    <row r="60" spans="1:21" x14ac:dyDescent="0.5">
      <c r="H60" s="51"/>
      <c r="L60" s="51"/>
      <c r="N60" s="51"/>
    </row>
    <row r="61" spans="1:21" x14ac:dyDescent="0.5">
      <c r="H61" s="51"/>
      <c r="L61" s="51"/>
    </row>
    <row r="62" spans="1:21" s="48" customFormat="1" x14ac:dyDescent="0.5">
      <c r="A62" s="45"/>
      <c r="B62" s="46"/>
      <c r="C62" s="47"/>
      <c r="D62" s="47"/>
      <c r="F62" s="52"/>
      <c r="G62" s="50"/>
      <c r="H62" s="51"/>
      <c r="J62" s="47"/>
      <c r="L62" s="51"/>
      <c r="N62" s="47"/>
      <c r="P62" s="47"/>
      <c r="R62" s="47"/>
      <c r="T62" s="47"/>
      <c r="U62" s="50"/>
    </row>
    <row r="63" spans="1:21" s="48" customFormat="1" x14ac:dyDescent="0.5">
      <c r="A63" s="45"/>
      <c r="B63" s="46"/>
      <c r="C63" s="47"/>
      <c r="D63" s="47"/>
      <c r="F63" s="52"/>
      <c r="G63" s="50"/>
      <c r="H63" s="51"/>
      <c r="J63" s="47"/>
      <c r="L63" s="51"/>
      <c r="N63" s="47"/>
      <c r="P63" s="47"/>
      <c r="R63" s="47"/>
      <c r="T63" s="47"/>
      <c r="U63" s="50"/>
    </row>
    <row r="64" spans="1:21" s="48" customFormat="1" x14ac:dyDescent="0.5">
      <c r="A64" s="45"/>
      <c r="B64" s="46"/>
      <c r="C64" s="47"/>
      <c r="D64" s="47"/>
      <c r="F64" s="52"/>
      <c r="G64" s="50"/>
      <c r="H64" s="51"/>
      <c r="J64" s="47"/>
      <c r="L64" s="51"/>
      <c r="N64" s="47"/>
      <c r="P64" s="47"/>
      <c r="R64" s="47"/>
      <c r="T64" s="47"/>
      <c r="U64" s="50"/>
    </row>
    <row r="65" spans="1:21" s="48" customFormat="1" x14ac:dyDescent="0.5">
      <c r="A65" s="45"/>
      <c r="B65" s="46"/>
      <c r="C65" s="47"/>
      <c r="D65" s="47"/>
      <c r="F65" s="52"/>
      <c r="G65" s="50"/>
      <c r="H65" s="51"/>
      <c r="J65" s="47"/>
      <c r="L65" s="51"/>
      <c r="N65" s="47"/>
      <c r="P65" s="47"/>
      <c r="R65" s="47"/>
      <c r="T65" s="47"/>
    </row>
    <row r="66" spans="1:21" s="48" customFormat="1" x14ac:dyDescent="0.5">
      <c r="A66" s="45"/>
      <c r="B66" s="46"/>
      <c r="C66" s="47"/>
      <c r="D66" s="47"/>
      <c r="F66" s="52"/>
      <c r="G66" s="50"/>
      <c r="H66" s="51"/>
      <c r="J66" s="47"/>
      <c r="L66" s="51"/>
      <c r="N66" s="47"/>
      <c r="P66" s="47"/>
      <c r="Q66" s="375"/>
      <c r="R66" s="375"/>
      <c r="S66" s="375"/>
      <c r="T66" s="375"/>
      <c r="U66" s="375"/>
    </row>
    <row r="67" spans="1:21" s="48" customFormat="1" x14ac:dyDescent="0.5">
      <c r="A67" s="45"/>
      <c r="B67" s="46"/>
      <c r="C67" s="47"/>
      <c r="D67" s="47"/>
      <c r="F67" s="52"/>
      <c r="G67" s="50"/>
      <c r="H67" s="51"/>
      <c r="J67" s="47"/>
      <c r="L67" s="51"/>
      <c r="N67" s="47"/>
      <c r="P67" s="47"/>
      <c r="R67" s="47"/>
      <c r="T67" s="47"/>
      <c r="U67" s="50"/>
    </row>
    <row r="68" spans="1:21" s="48" customFormat="1" x14ac:dyDescent="0.5">
      <c r="A68" s="45"/>
      <c r="B68" s="46"/>
      <c r="C68" s="47"/>
      <c r="D68" s="47"/>
      <c r="F68" s="52"/>
      <c r="G68" s="50"/>
      <c r="H68" s="47"/>
      <c r="J68" s="47"/>
      <c r="L68" s="51"/>
      <c r="N68" s="47"/>
      <c r="P68" s="47"/>
      <c r="R68" s="47"/>
      <c r="T68" s="47"/>
      <c r="U68" s="50"/>
    </row>
    <row r="69" spans="1:21" s="48" customFormat="1" x14ac:dyDescent="0.5">
      <c r="A69" s="45"/>
      <c r="B69" s="46"/>
      <c r="C69" s="47"/>
      <c r="D69" s="47"/>
      <c r="F69" s="52"/>
      <c r="G69" s="50"/>
      <c r="H69" s="47"/>
      <c r="J69" s="47"/>
      <c r="L69" s="51"/>
      <c r="N69" s="47"/>
      <c r="P69" s="47"/>
      <c r="R69" s="47"/>
      <c r="T69" s="47"/>
      <c r="U69" s="50"/>
    </row>
    <row r="70" spans="1:21" s="48" customFormat="1" x14ac:dyDescent="0.5">
      <c r="A70" s="45"/>
      <c r="B70" s="46"/>
      <c r="C70" s="47"/>
      <c r="D70" s="47"/>
      <c r="F70" s="52"/>
      <c r="G70" s="50"/>
      <c r="H70" s="47"/>
      <c r="J70" s="47"/>
      <c r="L70" s="51"/>
      <c r="N70" s="47"/>
      <c r="P70" s="47"/>
      <c r="R70" s="47"/>
      <c r="T70" s="47"/>
      <c r="U70" s="50"/>
    </row>
    <row r="71" spans="1:21" s="48" customFormat="1" x14ac:dyDescent="0.5">
      <c r="A71" s="45"/>
      <c r="B71" s="46"/>
      <c r="C71" s="47"/>
      <c r="D71" s="47"/>
      <c r="F71" s="52"/>
      <c r="G71" s="50"/>
      <c r="H71" s="47"/>
      <c r="J71" s="47"/>
      <c r="L71" s="51"/>
      <c r="N71" s="47"/>
      <c r="P71" s="47"/>
      <c r="R71" s="47"/>
      <c r="T71" s="47"/>
      <c r="U71" s="50"/>
    </row>
    <row r="72" spans="1:21" s="48" customFormat="1" x14ac:dyDescent="0.5">
      <c r="A72" s="45"/>
      <c r="B72" s="46"/>
      <c r="C72" s="47"/>
      <c r="D72" s="47"/>
      <c r="F72" s="52"/>
      <c r="G72" s="50"/>
      <c r="H72" s="47"/>
      <c r="J72" s="47"/>
      <c r="L72" s="51"/>
      <c r="N72" s="47"/>
      <c r="P72" s="47"/>
      <c r="R72" s="47"/>
      <c r="T72" s="47"/>
      <c r="U72" s="50"/>
    </row>
    <row r="73" spans="1:21" s="48" customFormat="1" x14ac:dyDescent="0.5">
      <c r="A73" s="45"/>
      <c r="B73" s="46"/>
      <c r="C73" s="47"/>
      <c r="D73" s="47"/>
      <c r="F73" s="52"/>
      <c r="G73" s="50"/>
      <c r="H73" s="47"/>
      <c r="J73" s="47"/>
      <c r="L73" s="51"/>
      <c r="N73" s="47"/>
      <c r="P73" s="47"/>
      <c r="R73" s="47"/>
      <c r="T73" s="47"/>
      <c r="U73" s="50"/>
    </row>
    <row r="74" spans="1:21" s="48" customFormat="1" x14ac:dyDescent="0.5">
      <c r="A74" s="45"/>
      <c r="B74" s="46"/>
      <c r="C74" s="47"/>
      <c r="D74" s="47"/>
      <c r="F74" s="52"/>
      <c r="G74" s="50"/>
      <c r="H74" s="47"/>
      <c r="J74" s="47"/>
      <c r="L74" s="51"/>
      <c r="N74" s="47"/>
      <c r="P74" s="47"/>
      <c r="R74" s="47"/>
      <c r="T74" s="47"/>
      <c r="U74" s="50"/>
    </row>
    <row r="75" spans="1:21" s="48" customFormat="1" x14ac:dyDescent="0.5">
      <c r="A75" s="45"/>
      <c r="B75" s="46"/>
      <c r="C75" s="47"/>
      <c r="D75" s="47"/>
      <c r="F75" s="52"/>
      <c r="G75" s="50"/>
      <c r="H75" s="47"/>
      <c r="J75" s="47"/>
      <c r="L75" s="51"/>
      <c r="N75" s="47"/>
      <c r="P75" s="47"/>
      <c r="R75" s="47"/>
      <c r="T75" s="47"/>
      <c r="U75" s="50"/>
    </row>
    <row r="76" spans="1:21" s="48" customFormat="1" x14ac:dyDescent="0.5">
      <c r="A76" s="45"/>
      <c r="B76" s="46"/>
      <c r="C76" s="47"/>
      <c r="D76" s="47"/>
      <c r="F76" s="52"/>
      <c r="G76" s="50"/>
      <c r="H76" s="47"/>
      <c r="J76" s="47"/>
      <c r="L76" s="51"/>
      <c r="N76" s="47"/>
      <c r="P76" s="47"/>
      <c r="R76" s="47"/>
      <c r="T76" s="47"/>
      <c r="U76" s="50"/>
    </row>
    <row r="77" spans="1:21" s="48" customFormat="1" x14ac:dyDescent="0.5">
      <c r="A77" s="45"/>
      <c r="B77" s="46"/>
      <c r="C77" s="47"/>
      <c r="D77" s="47"/>
      <c r="F77" s="52"/>
      <c r="G77" s="50"/>
      <c r="H77" s="47"/>
      <c r="J77" s="47"/>
      <c r="L77" s="51"/>
      <c r="N77" s="47"/>
      <c r="P77" s="47"/>
      <c r="R77" s="47"/>
      <c r="T77" s="47"/>
      <c r="U77" s="50"/>
    </row>
    <row r="78" spans="1:21" s="48" customFormat="1" x14ac:dyDescent="0.5">
      <c r="A78" s="45"/>
      <c r="B78" s="46"/>
      <c r="C78" s="47"/>
      <c r="D78" s="47"/>
      <c r="F78" s="52"/>
      <c r="G78" s="50"/>
      <c r="H78" s="47"/>
      <c r="J78" s="47"/>
      <c r="L78" s="51"/>
      <c r="N78" s="47"/>
      <c r="P78" s="47"/>
      <c r="R78" s="47"/>
      <c r="T78" s="47"/>
      <c r="U78" s="50"/>
    </row>
    <row r="79" spans="1:21" s="48" customFormat="1" x14ac:dyDescent="0.5">
      <c r="A79" s="45"/>
      <c r="B79" s="46"/>
      <c r="C79" s="47"/>
      <c r="D79" s="47"/>
      <c r="F79" s="52"/>
      <c r="G79" s="50"/>
      <c r="H79" s="47"/>
      <c r="J79" s="47"/>
      <c r="L79" s="51"/>
      <c r="N79" s="47"/>
      <c r="P79" s="47"/>
      <c r="R79" s="47"/>
      <c r="T79" s="47"/>
      <c r="U79" s="50"/>
    </row>
    <row r="80" spans="1:21" s="48" customFormat="1" x14ac:dyDescent="0.5">
      <c r="A80" s="45"/>
      <c r="B80" s="46"/>
      <c r="C80" s="47"/>
      <c r="D80" s="47"/>
      <c r="F80" s="52"/>
      <c r="G80" s="50"/>
      <c r="H80" s="47"/>
      <c r="J80" s="47"/>
      <c r="L80" s="51"/>
      <c r="N80" s="47"/>
      <c r="P80" s="47"/>
      <c r="R80" s="47"/>
      <c r="T80" s="47"/>
      <c r="U80" s="50"/>
    </row>
    <row r="81" spans="1:21" s="48" customFormat="1" x14ac:dyDescent="0.5">
      <c r="A81" s="45"/>
      <c r="B81" s="46"/>
      <c r="C81" s="47"/>
      <c r="D81" s="47"/>
      <c r="F81" s="52"/>
      <c r="G81" s="50"/>
      <c r="H81" s="47"/>
      <c r="J81" s="47"/>
      <c r="L81" s="51"/>
      <c r="N81" s="47"/>
      <c r="P81" s="47"/>
      <c r="R81" s="47"/>
      <c r="T81" s="47"/>
      <c r="U81" s="50"/>
    </row>
    <row r="82" spans="1:21" s="48" customFormat="1" x14ac:dyDescent="0.5">
      <c r="A82" s="45"/>
      <c r="B82" s="46"/>
      <c r="C82" s="47"/>
      <c r="D82" s="47"/>
      <c r="F82" s="52"/>
      <c r="G82" s="50"/>
      <c r="H82" s="47"/>
      <c r="J82" s="47"/>
      <c r="L82" s="51"/>
      <c r="N82" s="47"/>
      <c r="P82" s="47"/>
      <c r="R82" s="47"/>
      <c r="T82" s="47"/>
      <c r="U82" s="50"/>
    </row>
    <row r="83" spans="1:21" s="48" customFormat="1" x14ac:dyDescent="0.5">
      <c r="A83" s="45"/>
      <c r="B83" s="46"/>
      <c r="C83" s="47"/>
      <c r="D83" s="47"/>
      <c r="F83" s="52"/>
      <c r="G83" s="50"/>
      <c r="H83" s="47"/>
      <c r="J83" s="47"/>
      <c r="L83" s="51"/>
      <c r="N83" s="47"/>
      <c r="P83" s="47"/>
      <c r="R83" s="47"/>
      <c r="T83" s="47"/>
      <c r="U83" s="50"/>
    </row>
    <row r="84" spans="1:21" s="48" customFormat="1" x14ac:dyDescent="0.5">
      <c r="A84" s="45"/>
      <c r="B84" s="46"/>
      <c r="C84" s="47"/>
      <c r="D84" s="47"/>
      <c r="F84" s="52"/>
      <c r="G84" s="50"/>
      <c r="H84" s="47"/>
      <c r="J84" s="47"/>
      <c r="L84" s="51"/>
      <c r="N84" s="47"/>
      <c r="P84" s="47"/>
      <c r="R84" s="47"/>
      <c r="T84" s="47"/>
      <c r="U84" s="50"/>
    </row>
    <row r="85" spans="1:21" s="48" customFormat="1" x14ac:dyDescent="0.5">
      <c r="A85" s="45"/>
      <c r="B85" s="46"/>
      <c r="C85" s="47"/>
      <c r="D85" s="47"/>
      <c r="F85" s="52"/>
      <c r="G85" s="50"/>
      <c r="H85" s="47"/>
      <c r="J85" s="47"/>
      <c r="L85" s="51"/>
      <c r="N85" s="47"/>
      <c r="P85" s="47"/>
      <c r="R85" s="47"/>
      <c r="T85" s="47"/>
      <c r="U85" s="50"/>
    </row>
    <row r="86" spans="1:21" s="48" customFormat="1" x14ac:dyDescent="0.5">
      <c r="A86" s="45"/>
      <c r="B86" s="46"/>
      <c r="C86" s="47"/>
      <c r="D86" s="47"/>
      <c r="F86" s="52"/>
      <c r="G86" s="50"/>
      <c r="H86" s="47"/>
      <c r="J86" s="47"/>
      <c r="L86" s="51"/>
      <c r="N86" s="47"/>
      <c r="P86" s="47"/>
      <c r="R86" s="47"/>
      <c r="T86" s="47"/>
      <c r="U86" s="50"/>
    </row>
    <row r="87" spans="1:21" s="48" customFormat="1" x14ac:dyDescent="0.5">
      <c r="A87" s="45"/>
      <c r="B87" s="46"/>
      <c r="C87" s="47"/>
      <c r="D87" s="47"/>
      <c r="F87" s="52"/>
      <c r="G87" s="50"/>
      <c r="H87" s="47"/>
      <c r="J87" s="47"/>
      <c r="L87" s="51"/>
      <c r="N87" s="47"/>
      <c r="P87" s="47"/>
      <c r="R87" s="47"/>
      <c r="T87" s="47"/>
      <c r="U87" s="50"/>
    </row>
    <row r="88" spans="1:21" s="48" customFormat="1" x14ac:dyDescent="0.5">
      <c r="A88" s="45"/>
      <c r="B88" s="46"/>
      <c r="C88" s="47"/>
      <c r="D88" s="47"/>
      <c r="F88" s="52"/>
      <c r="G88" s="50"/>
      <c r="H88" s="47"/>
      <c r="J88" s="47"/>
      <c r="L88" s="51"/>
      <c r="N88" s="47"/>
      <c r="P88" s="47"/>
      <c r="R88" s="47"/>
      <c r="T88" s="47"/>
      <c r="U88" s="50"/>
    </row>
    <row r="89" spans="1:21" s="48" customFormat="1" x14ac:dyDescent="0.5">
      <c r="A89" s="45"/>
      <c r="B89" s="46"/>
      <c r="C89" s="47"/>
      <c r="D89" s="47"/>
      <c r="F89" s="52"/>
      <c r="G89" s="50"/>
      <c r="H89" s="47"/>
      <c r="J89" s="47"/>
      <c r="L89" s="51"/>
      <c r="N89" s="47"/>
      <c r="P89" s="47"/>
      <c r="R89" s="47"/>
      <c r="T89" s="47"/>
      <c r="U89" s="50"/>
    </row>
    <row r="90" spans="1:21" s="48" customFormat="1" x14ac:dyDescent="0.5">
      <c r="A90" s="45"/>
      <c r="B90" s="46"/>
      <c r="C90" s="47"/>
      <c r="D90" s="47"/>
      <c r="F90" s="52"/>
      <c r="G90" s="50"/>
      <c r="H90" s="47"/>
      <c r="J90" s="47"/>
      <c r="L90" s="51"/>
      <c r="N90" s="47"/>
      <c r="P90" s="47"/>
      <c r="R90" s="47"/>
      <c r="T90" s="47"/>
      <c r="U90" s="50"/>
    </row>
    <row r="91" spans="1:21" s="48" customFormat="1" x14ac:dyDescent="0.5">
      <c r="A91" s="45"/>
      <c r="B91" s="46"/>
      <c r="C91" s="47"/>
      <c r="D91" s="47"/>
      <c r="F91" s="52"/>
      <c r="G91" s="50"/>
      <c r="H91" s="47"/>
      <c r="J91" s="47"/>
      <c r="L91" s="51"/>
      <c r="N91" s="47"/>
      <c r="P91" s="47"/>
      <c r="R91" s="47"/>
      <c r="T91" s="47"/>
      <c r="U91" s="50"/>
    </row>
    <row r="92" spans="1:21" s="48" customFormat="1" x14ac:dyDescent="0.5">
      <c r="A92" s="45"/>
      <c r="B92" s="46"/>
      <c r="C92" s="47"/>
      <c r="D92" s="47"/>
      <c r="F92" s="52"/>
      <c r="G92" s="50"/>
      <c r="H92" s="47"/>
      <c r="J92" s="47"/>
      <c r="L92" s="51"/>
      <c r="N92" s="47"/>
      <c r="P92" s="47"/>
      <c r="R92" s="47"/>
      <c r="T92" s="47"/>
      <c r="U92" s="50"/>
    </row>
    <row r="93" spans="1:21" s="48" customFormat="1" x14ac:dyDescent="0.5">
      <c r="A93" s="45"/>
      <c r="B93" s="46"/>
      <c r="C93" s="47"/>
      <c r="D93" s="47"/>
      <c r="F93" s="52"/>
      <c r="G93" s="50"/>
      <c r="H93" s="47"/>
      <c r="J93" s="47"/>
      <c r="L93" s="51"/>
      <c r="N93" s="47"/>
      <c r="P93" s="47"/>
      <c r="R93" s="47"/>
      <c r="T93" s="47"/>
      <c r="U93" s="50"/>
    </row>
    <row r="94" spans="1:21" s="48" customFormat="1" x14ac:dyDescent="0.5">
      <c r="A94" s="45"/>
      <c r="B94" s="46"/>
      <c r="C94" s="47"/>
      <c r="D94" s="47"/>
      <c r="F94" s="52"/>
      <c r="G94" s="50"/>
      <c r="H94" s="47"/>
      <c r="J94" s="47"/>
      <c r="L94" s="51"/>
      <c r="N94" s="47"/>
      <c r="P94" s="47"/>
      <c r="R94" s="47"/>
      <c r="T94" s="47"/>
      <c r="U94" s="50"/>
    </row>
    <row r="95" spans="1:21" s="48" customFormat="1" x14ac:dyDescent="0.5">
      <c r="A95" s="45"/>
      <c r="B95" s="46"/>
      <c r="C95" s="47"/>
      <c r="D95" s="47"/>
      <c r="F95" s="52"/>
      <c r="G95" s="50"/>
      <c r="H95" s="47"/>
      <c r="J95" s="47"/>
      <c r="L95" s="51"/>
      <c r="N95" s="47"/>
      <c r="P95" s="47"/>
      <c r="R95" s="47"/>
      <c r="T95" s="47"/>
      <c r="U95" s="50"/>
    </row>
    <row r="96" spans="1:21" s="48" customFormat="1" x14ac:dyDescent="0.5">
      <c r="A96" s="45"/>
      <c r="B96" s="46"/>
      <c r="C96" s="47"/>
      <c r="D96" s="47"/>
      <c r="F96" s="52"/>
      <c r="G96" s="50"/>
      <c r="H96" s="47"/>
      <c r="J96" s="47"/>
      <c r="L96" s="51"/>
      <c r="N96" s="47"/>
      <c r="P96" s="47"/>
      <c r="R96" s="47"/>
      <c r="T96" s="47"/>
      <c r="U96" s="50"/>
    </row>
    <row r="97" spans="1:21" s="48" customFormat="1" x14ac:dyDescent="0.5">
      <c r="A97" s="45"/>
      <c r="B97" s="46"/>
      <c r="C97" s="47"/>
      <c r="D97" s="47"/>
      <c r="F97" s="52"/>
      <c r="G97" s="50"/>
      <c r="H97" s="47"/>
      <c r="J97" s="47"/>
      <c r="L97" s="51"/>
      <c r="N97" s="47"/>
      <c r="P97" s="47"/>
      <c r="R97" s="47"/>
      <c r="T97" s="47"/>
      <c r="U97" s="50"/>
    </row>
    <row r="98" spans="1:21" s="48" customFormat="1" x14ac:dyDescent="0.5">
      <c r="A98" s="45"/>
      <c r="B98" s="46"/>
      <c r="C98" s="47"/>
      <c r="D98" s="47"/>
      <c r="F98" s="52"/>
      <c r="G98" s="50"/>
      <c r="H98" s="47"/>
      <c r="J98" s="47"/>
      <c r="L98" s="51"/>
      <c r="N98" s="47"/>
      <c r="P98" s="47"/>
      <c r="R98" s="47"/>
      <c r="T98" s="47"/>
      <c r="U98" s="50"/>
    </row>
    <row r="99" spans="1:21" s="48" customFormat="1" x14ac:dyDescent="0.5">
      <c r="A99" s="45"/>
      <c r="B99" s="46"/>
      <c r="C99" s="47"/>
      <c r="D99" s="47"/>
      <c r="F99" s="52"/>
      <c r="G99" s="50"/>
      <c r="H99" s="47"/>
      <c r="J99" s="47"/>
      <c r="L99" s="51"/>
      <c r="N99" s="47"/>
      <c r="P99" s="47"/>
      <c r="R99" s="47"/>
      <c r="T99" s="47"/>
      <c r="U99" s="50"/>
    </row>
    <row r="100" spans="1:21" s="48" customFormat="1" x14ac:dyDescent="0.5">
      <c r="A100" s="45"/>
      <c r="B100" s="46"/>
      <c r="C100" s="47"/>
      <c r="D100" s="47"/>
      <c r="F100" s="52"/>
      <c r="G100" s="50"/>
      <c r="H100" s="47"/>
      <c r="J100" s="47"/>
      <c r="L100" s="51"/>
      <c r="N100" s="47"/>
      <c r="P100" s="47"/>
      <c r="R100" s="47"/>
      <c r="T100" s="47"/>
      <c r="U100" s="50"/>
    </row>
    <row r="101" spans="1:21" s="48" customFormat="1" x14ac:dyDescent="0.5">
      <c r="A101" s="45"/>
      <c r="B101" s="46"/>
      <c r="C101" s="47"/>
      <c r="D101" s="47"/>
      <c r="F101" s="52"/>
      <c r="G101" s="50"/>
      <c r="H101" s="47"/>
      <c r="J101" s="47"/>
      <c r="L101" s="51"/>
      <c r="N101" s="47"/>
      <c r="P101" s="47"/>
      <c r="R101" s="47"/>
      <c r="T101" s="47"/>
      <c r="U101" s="50"/>
    </row>
    <row r="102" spans="1:21" s="48" customFormat="1" x14ac:dyDescent="0.5">
      <c r="A102" s="45"/>
      <c r="B102" s="46"/>
      <c r="C102" s="47"/>
      <c r="D102" s="47"/>
      <c r="F102" s="52"/>
      <c r="G102" s="50"/>
      <c r="H102" s="47"/>
      <c r="J102" s="47"/>
      <c r="L102" s="51"/>
      <c r="N102" s="47"/>
      <c r="P102" s="47"/>
      <c r="R102" s="47"/>
      <c r="T102" s="47"/>
      <c r="U102" s="50"/>
    </row>
    <row r="103" spans="1:21" s="48" customFormat="1" x14ac:dyDescent="0.5">
      <c r="A103" s="45"/>
      <c r="B103" s="46"/>
      <c r="C103" s="47"/>
      <c r="D103" s="47"/>
      <c r="F103" s="52"/>
      <c r="G103" s="50"/>
      <c r="H103" s="47"/>
      <c r="J103" s="47"/>
      <c r="L103" s="51"/>
      <c r="N103" s="47"/>
      <c r="P103" s="47"/>
      <c r="R103" s="47"/>
      <c r="T103" s="47"/>
      <c r="U103" s="50"/>
    </row>
    <row r="104" spans="1:21" s="48" customFormat="1" x14ac:dyDescent="0.5">
      <c r="A104" s="45"/>
      <c r="B104" s="46"/>
      <c r="C104" s="47"/>
      <c r="D104" s="47"/>
      <c r="F104" s="52"/>
      <c r="G104" s="50"/>
      <c r="H104" s="47"/>
      <c r="J104" s="47"/>
      <c r="L104" s="51"/>
      <c r="N104" s="47"/>
      <c r="P104" s="47"/>
      <c r="R104" s="47"/>
      <c r="T104" s="47"/>
      <c r="U104" s="50"/>
    </row>
    <row r="105" spans="1:21" s="48" customFormat="1" x14ac:dyDescent="0.5">
      <c r="A105" s="45"/>
      <c r="B105" s="46"/>
      <c r="C105" s="47"/>
      <c r="D105" s="47"/>
      <c r="F105" s="52"/>
      <c r="G105" s="50"/>
      <c r="H105" s="47"/>
      <c r="J105" s="47"/>
      <c r="L105" s="51"/>
      <c r="N105" s="47"/>
      <c r="P105" s="47"/>
      <c r="R105" s="47"/>
      <c r="T105" s="47"/>
      <c r="U105" s="50"/>
    </row>
    <row r="106" spans="1:21" s="48" customFormat="1" x14ac:dyDescent="0.5">
      <c r="A106" s="45"/>
      <c r="B106" s="46"/>
      <c r="C106" s="47"/>
      <c r="D106" s="47"/>
      <c r="F106" s="52"/>
      <c r="G106" s="50"/>
      <c r="H106" s="47"/>
      <c r="J106" s="47"/>
      <c r="L106" s="51"/>
      <c r="N106" s="47"/>
      <c r="P106" s="47"/>
      <c r="R106" s="47"/>
      <c r="T106" s="47"/>
      <c r="U106" s="50"/>
    </row>
    <row r="107" spans="1:21" s="48" customFormat="1" x14ac:dyDescent="0.5">
      <c r="A107" s="45"/>
      <c r="B107" s="46"/>
      <c r="C107" s="47"/>
      <c r="D107" s="47"/>
      <c r="F107" s="52"/>
      <c r="G107" s="50"/>
      <c r="H107" s="47"/>
      <c r="J107" s="47"/>
      <c r="L107" s="51"/>
      <c r="N107" s="47"/>
      <c r="P107" s="47"/>
      <c r="R107" s="47"/>
      <c r="T107" s="47"/>
      <c r="U107" s="50"/>
    </row>
    <row r="108" spans="1:21" s="48" customFormat="1" x14ac:dyDescent="0.5">
      <c r="A108" s="45"/>
      <c r="B108" s="46"/>
      <c r="C108" s="47"/>
      <c r="D108" s="47"/>
      <c r="F108" s="52"/>
      <c r="G108" s="50"/>
      <c r="H108" s="47"/>
      <c r="J108" s="47"/>
      <c r="L108" s="51"/>
      <c r="N108" s="47"/>
      <c r="P108" s="47"/>
      <c r="R108" s="47"/>
      <c r="T108" s="47"/>
      <c r="U108" s="50"/>
    </row>
    <row r="109" spans="1:21" s="48" customFormat="1" x14ac:dyDescent="0.5">
      <c r="A109" s="45"/>
      <c r="B109" s="46"/>
      <c r="C109" s="47"/>
      <c r="D109" s="47"/>
      <c r="F109" s="52"/>
      <c r="G109" s="50"/>
      <c r="H109" s="47"/>
      <c r="J109" s="47"/>
      <c r="L109" s="51"/>
      <c r="N109" s="47"/>
      <c r="P109" s="47"/>
      <c r="R109" s="47"/>
      <c r="T109" s="47"/>
      <c r="U109" s="50"/>
    </row>
    <row r="110" spans="1:21" s="48" customFormat="1" x14ac:dyDescent="0.5">
      <c r="A110" s="45"/>
      <c r="B110" s="46"/>
      <c r="C110" s="47"/>
      <c r="D110" s="47"/>
      <c r="F110" s="52"/>
      <c r="G110" s="50"/>
      <c r="H110" s="47"/>
      <c r="J110" s="47"/>
      <c r="L110" s="51"/>
      <c r="N110" s="47"/>
      <c r="P110" s="47"/>
      <c r="R110" s="47"/>
      <c r="T110" s="47"/>
      <c r="U110" s="50"/>
    </row>
    <row r="111" spans="1:21" s="48" customFormat="1" x14ac:dyDescent="0.5">
      <c r="A111" s="45"/>
      <c r="B111" s="46"/>
      <c r="C111" s="47"/>
      <c r="D111" s="47"/>
      <c r="F111" s="52"/>
      <c r="G111" s="50"/>
      <c r="H111" s="47"/>
      <c r="J111" s="47"/>
      <c r="L111" s="51"/>
      <c r="N111" s="47"/>
      <c r="P111" s="47"/>
      <c r="R111" s="47"/>
      <c r="T111" s="47"/>
      <c r="U111" s="50"/>
    </row>
    <row r="112" spans="1:21" s="48" customFormat="1" x14ac:dyDescent="0.5">
      <c r="A112" s="45"/>
      <c r="B112" s="46"/>
      <c r="C112" s="47"/>
      <c r="D112" s="47"/>
      <c r="F112" s="52"/>
      <c r="G112" s="50"/>
      <c r="H112" s="47"/>
      <c r="J112" s="47"/>
      <c r="L112" s="51"/>
      <c r="N112" s="47"/>
      <c r="P112" s="47"/>
      <c r="R112" s="47"/>
      <c r="T112" s="47"/>
      <c r="U112" s="50"/>
    </row>
    <row r="113" spans="1:21" s="48" customFormat="1" x14ac:dyDescent="0.5">
      <c r="A113" s="45"/>
      <c r="B113" s="46"/>
      <c r="C113" s="47"/>
      <c r="D113" s="47"/>
      <c r="F113" s="52"/>
      <c r="G113" s="50"/>
      <c r="H113" s="47"/>
      <c r="J113" s="47"/>
      <c r="L113" s="51"/>
      <c r="N113" s="47"/>
      <c r="P113" s="47"/>
      <c r="R113" s="47"/>
      <c r="T113" s="47"/>
      <c r="U113" s="50"/>
    </row>
    <row r="114" spans="1:21" s="48" customFormat="1" x14ac:dyDescent="0.5">
      <c r="A114" s="45"/>
      <c r="B114" s="46"/>
      <c r="C114" s="47"/>
      <c r="D114" s="47"/>
      <c r="F114" s="52"/>
      <c r="G114" s="50"/>
      <c r="H114" s="47"/>
      <c r="J114" s="47"/>
      <c r="L114" s="51"/>
      <c r="N114" s="47"/>
      <c r="P114" s="47"/>
      <c r="R114" s="47"/>
      <c r="T114" s="47"/>
      <c r="U114" s="50"/>
    </row>
    <row r="115" spans="1:21" s="48" customFormat="1" x14ac:dyDescent="0.5">
      <c r="A115" s="45"/>
      <c r="B115" s="46"/>
      <c r="C115" s="47"/>
      <c r="D115" s="47"/>
      <c r="F115" s="52"/>
      <c r="G115" s="50"/>
      <c r="H115" s="47"/>
      <c r="J115" s="47"/>
      <c r="L115" s="51"/>
      <c r="N115" s="47"/>
      <c r="P115" s="47"/>
      <c r="R115" s="47"/>
      <c r="T115" s="47"/>
      <c r="U115" s="50"/>
    </row>
    <row r="116" spans="1:21" s="48" customFormat="1" x14ac:dyDescent="0.5">
      <c r="A116" s="45"/>
      <c r="B116" s="46"/>
      <c r="C116" s="47"/>
      <c r="D116" s="47"/>
      <c r="F116" s="52"/>
      <c r="G116" s="50"/>
      <c r="H116" s="47"/>
      <c r="J116" s="47"/>
      <c r="L116" s="51"/>
      <c r="N116" s="47"/>
      <c r="P116" s="47"/>
      <c r="R116" s="47"/>
      <c r="T116" s="47"/>
      <c r="U116" s="50"/>
    </row>
    <row r="117" spans="1:21" s="48" customFormat="1" x14ac:dyDescent="0.5">
      <c r="A117" s="45"/>
      <c r="B117" s="46"/>
      <c r="C117" s="47"/>
      <c r="D117" s="47"/>
      <c r="F117" s="52"/>
      <c r="G117" s="50"/>
      <c r="H117" s="47"/>
      <c r="J117" s="47"/>
      <c r="L117" s="51"/>
      <c r="N117" s="47"/>
      <c r="P117" s="47"/>
      <c r="R117" s="47"/>
      <c r="T117" s="47"/>
      <c r="U117" s="50"/>
    </row>
    <row r="118" spans="1:21" s="48" customFormat="1" x14ac:dyDescent="0.5">
      <c r="A118" s="45"/>
      <c r="B118" s="46"/>
      <c r="C118" s="47"/>
      <c r="D118" s="47"/>
      <c r="F118" s="52"/>
      <c r="G118" s="50"/>
      <c r="H118" s="47"/>
      <c r="J118" s="47"/>
      <c r="L118" s="51"/>
      <c r="N118" s="47"/>
      <c r="P118" s="47"/>
      <c r="R118" s="47"/>
      <c r="T118" s="47"/>
      <c r="U118" s="50"/>
    </row>
    <row r="119" spans="1:21" s="48" customFormat="1" x14ac:dyDescent="0.5">
      <c r="A119" s="45"/>
      <c r="B119" s="46"/>
      <c r="C119" s="47"/>
      <c r="D119" s="47"/>
      <c r="F119" s="52"/>
      <c r="G119" s="50"/>
      <c r="H119" s="47"/>
      <c r="J119" s="47"/>
      <c r="L119" s="51"/>
      <c r="N119" s="47"/>
      <c r="P119" s="47"/>
      <c r="R119" s="47"/>
      <c r="T119" s="47"/>
      <c r="U119" s="50"/>
    </row>
    <row r="120" spans="1:21" s="48" customFormat="1" x14ac:dyDescent="0.5">
      <c r="A120" s="45"/>
      <c r="B120" s="46"/>
      <c r="C120" s="47"/>
      <c r="D120" s="47"/>
      <c r="F120" s="52"/>
      <c r="G120" s="50"/>
      <c r="H120" s="47"/>
      <c r="J120" s="47"/>
      <c r="L120" s="51"/>
      <c r="N120" s="47"/>
      <c r="P120" s="47"/>
      <c r="R120" s="47"/>
      <c r="T120" s="47"/>
      <c r="U120" s="50"/>
    </row>
    <row r="121" spans="1:21" s="48" customFormat="1" x14ac:dyDescent="0.5">
      <c r="A121" s="45"/>
      <c r="B121" s="46"/>
      <c r="C121" s="47"/>
      <c r="D121" s="47"/>
      <c r="F121" s="52"/>
      <c r="G121" s="50"/>
      <c r="H121" s="47"/>
      <c r="J121" s="47"/>
      <c r="L121" s="51"/>
      <c r="N121" s="47"/>
      <c r="P121" s="47"/>
      <c r="R121" s="47"/>
      <c r="T121" s="47"/>
      <c r="U121" s="50"/>
    </row>
    <row r="122" spans="1:21" s="48" customFormat="1" x14ac:dyDescent="0.5">
      <c r="A122" s="45"/>
      <c r="B122" s="46"/>
      <c r="C122" s="47"/>
      <c r="D122" s="47"/>
      <c r="F122" s="52"/>
      <c r="G122" s="50"/>
      <c r="H122" s="47"/>
      <c r="J122" s="47"/>
      <c r="L122" s="51"/>
      <c r="N122" s="47"/>
      <c r="P122" s="47"/>
      <c r="R122" s="47"/>
      <c r="T122" s="47"/>
      <c r="U122" s="50"/>
    </row>
    <row r="123" spans="1:21" s="48" customFormat="1" x14ac:dyDescent="0.5">
      <c r="A123" s="45"/>
      <c r="B123" s="46"/>
      <c r="C123" s="47"/>
      <c r="D123" s="47"/>
      <c r="F123" s="52"/>
      <c r="G123" s="50"/>
      <c r="H123" s="47"/>
      <c r="J123" s="47"/>
      <c r="L123" s="51"/>
      <c r="N123" s="47"/>
      <c r="P123" s="47"/>
      <c r="R123" s="47"/>
      <c r="T123" s="47"/>
      <c r="U123" s="50"/>
    </row>
    <row r="124" spans="1:21" s="48" customFormat="1" x14ac:dyDescent="0.5">
      <c r="A124" s="45"/>
      <c r="B124" s="46"/>
      <c r="C124" s="47"/>
      <c r="D124" s="47"/>
      <c r="F124" s="52"/>
      <c r="G124" s="50"/>
      <c r="H124" s="47"/>
      <c r="J124" s="47"/>
      <c r="L124" s="51"/>
      <c r="N124" s="47"/>
      <c r="P124" s="47"/>
      <c r="R124" s="47"/>
      <c r="T124" s="47"/>
      <c r="U124" s="50"/>
    </row>
    <row r="125" spans="1:21" s="48" customFormat="1" x14ac:dyDescent="0.5">
      <c r="A125" s="45"/>
      <c r="B125" s="46"/>
      <c r="C125" s="47"/>
      <c r="D125" s="47"/>
      <c r="F125" s="52"/>
      <c r="G125" s="50"/>
      <c r="H125" s="47"/>
      <c r="J125" s="47"/>
      <c r="L125" s="51"/>
      <c r="N125" s="47"/>
      <c r="P125" s="47"/>
      <c r="R125" s="47"/>
      <c r="T125" s="47"/>
      <c r="U125" s="50"/>
    </row>
    <row r="126" spans="1:21" s="48" customFormat="1" x14ac:dyDescent="0.5">
      <c r="A126" s="45"/>
      <c r="B126" s="46"/>
      <c r="C126" s="47"/>
      <c r="D126" s="47"/>
      <c r="F126" s="52"/>
      <c r="G126" s="50"/>
      <c r="H126" s="47"/>
      <c r="J126" s="47"/>
      <c r="L126" s="51"/>
      <c r="N126" s="47"/>
      <c r="P126" s="47"/>
      <c r="R126" s="47"/>
      <c r="T126" s="47"/>
      <c r="U126" s="50"/>
    </row>
    <row r="127" spans="1:21" s="48" customFormat="1" x14ac:dyDescent="0.5">
      <c r="A127" s="45"/>
      <c r="B127" s="46"/>
      <c r="C127" s="47"/>
      <c r="D127" s="47"/>
      <c r="F127" s="52"/>
      <c r="G127" s="50"/>
      <c r="H127" s="47"/>
      <c r="J127" s="47"/>
      <c r="L127" s="51"/>
      <c r="N127" s="47"/>
      <c r="P127" s="47"/>
      <c r="R127" s="47"/>
      <c r="T127" s="47"/>
      <c r="U127" s="50"/>
    </row>
    <row r="128" spans="1:21" s="48" customFormat="1" x14ac:dyDescent="0.5">
      <c r="A128" s="45"/>
      <c r="B128" s="46"/>
      <c r="C128" s="47"/>
      <c r="D128" s="47"/>
      <c r="F128" s="52"/>
      <c r="G128" s="50"/>
      <c r="H128" s="47"/>
      <c r="J128" s="47"/>
      <c r="L128" s="51"/>
      <c r="N128" s="47"/>
      <c r="P128" s="47"/>
      <c r="R128" s="47"/>
      <c r="T128" s="47"/>
      <c r="U128" s="50"/>
    </row>
    <row r="129" spans="1:21" s="48" customFormat="1" x14ac:dyDescent="0.5">
      <c r="A129" s="45"/>
      <c r="B129" s="46"/>
      <c r="C129" s="47"/>
      <c r="D129" s="47"/>
      <c r="F129" s="52"/>
      <c r="G129" s="50"/>
      <c r="H129" s="47"/>
      <c r="J129" s="47"/>
      <c r="L129" s="51"/>
      <c r="N129" s="47"/>
      <c r="P129" s="47"/>
      <c r="R129" s="47"/>
      <c r="T129" s="47"/>
      <c r="U129" s="50"/>
    </row>
    <row r="130" spans="1:21" s="48" customFormat="1" x14ac:dyDescent="0.5">
      <c r="A130" s="45"/>
      <c r="B130" s="46"/>
      <c r="C130" s="47"/>
      <c r="D130" s="47"/>
      <c r="F130" s="52"/>
      <c r="G130" s="50"/>
      <c r="H130" s="47"/>
      <c r="J130" s="47"/>
      <c r="L130" s="51"/>
      <c r="N130" s="47"/>
      <c r="P130" s="47"/>
      <c r="R130" s="47"/>
      <c r="T130" s="47"/>
      <c r="U130" s="50"/>
    </row>
    <row r="131" spans="1:21" s="48" customFormat="1" x14ac:dyDescent="0.5">
      <c r="A131" s="45"/>
      <c r="B131" s="46"/>
      <c r="C131" s="47"/>
      <c r="D131" s="47"/>
      <c r="F131" s="52"/>
      <c r="G131" s="50"/>
      <c r="H131" s="47"/>
      <c r="J131" s="47"/>
      <c r="L131" s="51"/>
      <c r="N131" s="47"/>
      <c r="P131" s="47"/>
      <c r="R131" s="47"/>
      <c r="T131" s="47"/>
      <c r="U131" s="50"/>
    </row>
    <row r="132" spans="1:21" s="48" customFormat="1" x14ac:dyDescent="0.5">
      <c r="A132" s="45"/>
      <c r="B132" s="46"/>
      <c r="C132" s="47"/>
      <c r="D132" s="47"/>
      <c r="F132" s="52"/>
      <c r="G132" s="50"/>
      <c r="H132" s="47"/>
      <c r="J132" s="47"/>
      <c r="L132" s="51"/>
      <c r="N132" s="47"/>
      <c r="P132" s="47"/>
      <c r="R132" s="47"/>
      <c r="T132" s="47"/>
      <c r="U132" s="50"/>
    </row>
    <row r="133" spans="1:21" s="48" customFormat="1" x14ac:dyDescent="0.5">
      <c r="A133" s="45"/>
      <c r="B133" s="46"/>
      <c r="C133" s="47"/>
      <c r="D133" s="47"/>
      <c r="F133" s="52"/>
      <c r="G133" s="50"/>
      <c r="H133" s="47"/>
      <c r="J133" s="47"/>
      <c r="L133" s="51"/>
      <c r="N133" s="47"/>
      <c r="P133" s="47"/>
      <c r="R133" s="47"/>
      <c r="T133" s="47"/>
      <c r="U133" s="50"/>
    </row>
    <row r="134" spans="1:21" s="48" customFormat="1" x14ac:dyDescent="0.5">
      <c r="A134" s="45"/>
      <c r="B134" s="46"/>
      <c r="C134" s="47"/>
      <c r="D134" s="47"/>
      <c r="F134" s="52"/>
      <c r="G134" s="50"/>
      <c r="H134" s="47"/>
      <c r="J134" s="47"/>
      <c r="L134" s="51"/>
      <c r="N134" s="47"/>
      <c r="P134" s="47"/>
      <c r="R134" s="47"/>
      <c r="T134" s="47"/>
      <c r="U134" s="50"/>
    </row>
    <row r="135" spans="1:21" s="48" customFormat="1" x14ac:dyDescent="0.5">
      <c r="A135" s="45"/>
      <c r="B135" s="46"/>
      <c r="C135" s="47"/>
      <c r="D135" s="47"/>
      <c r="F135" s="52"/>
      <c r="G135" s="50"/>
      <c r="H135" s="47"/>
      <c r="J135" s="47"/>
      <c r="L135" s="51"/>
      <c r="N135" s="47"/>
      <c r="P135" s="47"/>
      <c r="R135" s="47"/>
      <c r="T135" s="47"/>
      <c r="U135" s="50"/>
    </row>
    <row r="136" spans="1:21" s="48" customFormat="1" x14ac:dyDescent="0.5">
      <c r="A136" s="45"/>
      <c r="B136" s="46"/>
      <c r="C136" s="47"/>
      <c r="D136" s="47"/>
      <c r="F136" s="52"/>
      <c r="G136" s="50"/>
      <c r="H136" s="47"/>
      <c r="J136" s="47"/>
      <c r="L136" s="51"/>
      <c r="N136" s="47"/>
      <c r="P136" s="47"/>
      <c r="R136" s="47"/>
      <c r="T136" s="47"/>
      <c r="U136" s="50"/>
    </row>
    <row r="137" spans="1:21" s="48" customFormat="1" x14ac:dyDescent="0.5">
      <c r="A137" s="45"/>
      <c r="B137" s="46"/>
      <c r="C137" s="47"/>
      <c r="D137" s="47"/>
      <c r="F137" s="52"/>
      <c r="G137" s="50"/>
      <c r="H137" s="47"/>
      <c r="J137" s="47"/>
      <c r="L137" s="51"/>
      <c r="N137" s="47"/>
      <c r="P137" s="47"/>
      <c r="R137" s="47"/>
      <c r="T137" s="47"/>
      <c r="U137" s="50"/>
    </row>
    <row r="138" spans="1:21" s="48" customFormat="1" x14ac:dyDescent="0.5">
      <c r="A138" s="45"/>
      <c r="B138" s="46"/>
      <c r="C138" s="47"/>
      <c r="D138" s="47"/>
      <c r="F138" s="52"/>
      <c r="G138" s="50"/>
      <c r="H138" s="47"/>
      <c r="J138" s="47"/>
      <c r="L138" s="51"/>
      <c r="N138" s="47"/>
      <c r="P138" s="47"/>
      <c r="R138" s="47"/>
      <c r="T138" s="47"/>
      <c r="U138" s="50"/>
    </row>
    <row r="139" spans="1:21" s="48" customFormat="1" x14ac:dyDescent="0.5">
      <c r="A139" s="45"/>
      <c r="B139" s="46"/>
      <c r="C139" s="47"/>
      <c r="D139" s="47"/>
      <c r="F139" s="52"/>
      <c r="G139" s="50"/>
      <c r="H139" s="47"/>
      <c r="J139" s="47"/>
      <c r="L139" s="51"/>
      <c r="N139" s="47"/>
      <c r="P139" s="47"/>
      <c r="R139" s="47"/>
      <c r="T139" s="47"/>
      <c r="U139" s="50"/>
    </row>
    <row r="140" spans="1:21" s="48" customFormat="1" x14ac:dyDescent="0.5">
      <c r="A140" s="45"/>
      <c r="B140" s="46"/>
      <c r="C140" s="47"/>
      <c r="D140" s="47"/>
      <c r="F140" s="52"/>
      <c r="G140" s="50"/>
      <c r="H140" s="47"/>
      <c r="J140" s="47"/>
      <c r="L140" s="51"/>
      <c r="N140" s="47"/>
      <c r="P140" s="47"/>
      <c r="R140" s="47"/>
      <c r="T140" s="47"/>
      <c r="U140" s="50"/>
    </row>
    <row r="141" spans="1:21" s="48" customFormat="1" x14ac:dyDescent="0.5">
      <c r="A141" s="45"/>
      <c r="B141" s="46"/>
      <c r="C141" s="47"/>
      <c r="D141" s="47"/>
      <c r="F141" s="52"/>
      <c r="G141" s="50"/>
      <c r="H141" s="47"/>
      <c r="J141" s="47"/>
      <c r="L141" s="51"/>
      <c r="N141" s="47"/>
      <c r="P141" s="47"/>
      <c r="R141" s="47"/>
      <c r="T141" s="47"/>
      <c r="U141" s="50"/>
    </row>
    <row r="142" spans="1:21" s="48" customFormat="1" x14ac:dyDescent="0.5">
      <c r="A142" s="45"/>
      <c r="B142" s="46"/>
      <c r="C142" s="47"/>
      <c r="D142" s="47"/>
      <c r="F142" s="52"/>
      <c r="G142" s="50"/>
      <c r="H142" s="47"/>
      <c r="J142" s="47"/>
      <c r="L142" s="51"/>
      <c r="N142" s="47"/>
      <c r="P142" s="47"/>
      <c r="R142" s="47"/>
      <c r="T142" s="47"/>
      <c r="U142" s="50"/>
    </row>
    <row r="143" spans="1:21" s="48" customFormat="1" x14ac:dyDescent="0.5">
      <c r="A143" s="45"/>
      <c r="B143" s="46"/>
      <c r="C143" s="47"/>
      <c r="D143" s="47"/>
      <c r="F143" s="52"/>
      <c r="G143" s="50"/>
      <c r="H143" s="47"/>
      <c r="J143" s="47"/>
      <c r="L143" s="51"/>
      <c r="N143" s="47"/>
      <c r="P143" s="47"/>
      <c r="R143" s="47"/>
      <c r="T143" s="47"/>
      <c r="U143" s="50"/>
    </row>
    <row r="144" spans="1:21" s="48" customFormat="1" x14ac:dyDescent="0.5">
      <c r="A144" s="45"/>
      <c r="B144" s="46"/>
      <c r="C144" s="47"/>
      <c r="D144" s="47"/>
      <c r="F144" s="52"/>
      <c r="G144" s="50"/>
      <c r="H144" s="47"/>
      <c r="J144" s="47"/>
      <c r="L144" s="51"/>
      <c r="N144" s="47"/>
      <c r="P144" s="47"/>
      <c r="R144" s="47"/>
      <c r="T144" s="47"/>
      <c r="U144" s="50"/>
    </row>
    <row r="145" spans="1:21" s="48" customFormat="1" x14ac:dyDescent="0.5">
      <c r="A145" s="45"/>
      <c r="B145" s="46"/>
      <c r="C145" s="47"/>
      <c r="D145" s="47"/>
      <c r="F145" s="52"/>
      <c r="G145" s="50"/>
      <c r="H145" s="47"/>
      <c r="J145" s="47"/>
      <c r="L145" s="51"/>
      <c r="N145" s="47"/>
      <c r="P145" s="47"/>
      <c r="R145" s="47"/>
      <c r="T145" s="47"/>
      <c r="U145" s="50"/>
    </row>
    <row r="146" spans="1:21" s="48" customFormat="1" x14ac:dyDescent="0.5">
      <c r="A146" s="45"/>
      <c r="B146" s="46"/>
      <c r="C146" s="47"/>
      <c r="D146" s="47"/>
      <c r="F146" s="52"/>
      <c r="G146" s="50"/>
      <c r="H146" s="47"/>
      <c r="J146" s="47"/>
      <c r="L146" s="51"/>
      <c r="N146" s="47"/>
      <c r="P146" s="47"/>
      <c r="R146" s="47"/>
      <c r="T146" s="47"/>
      <c r="U146" s="50"/>
    </row>
    <row r="147" spans="1:21" s="48" customFormat="1" x14ac:dyDescent="0.5">
      <c r="A147" s="45"/>
      <c r="B147" s="46"/>
      <c r="C147" s="47"/>
      <c r="D147" s="47"/>
      <c r="F147" s="52"/>
      <c r="G147" s="50"/>
      <c r="H147" s="47"/>
      <c r="J147" s="47"/>
      <c r="L147" s="51"/>
      <c r="N147" s="47"/>
      <c r="P147" s="47"/>
      <c r="R147" s="47"/>
      <c r="T147" s="47"/>
      <c r="U147" s="50"/>
    </row>
    <row r="148" spans="1:21" s="48" customFormat="1" x14ac:dyDescent="0.5">
      <c r="A148" s="45"/>
      <c r="B148" s="46"/>
      <c r="C148" s="47"/>
      <c r="D148" s="47"/>
      <c r="F148" s="52"/>
      <c r="G148" s="50"/>
      <c r="H148" s="47"/>
      <c r="J148" s="47"/>
      <c r="L148" s="51"/>
      <c r="N148" s="47"/>
      <c r="P148" s="47"/>
      <c r="R148" s="47"/>
      <c r="T148" s="47"/>
      <c r="U148" s="50"/>
    </row>
    <row r="149" spans="1:21" s="48" customFormat="1" x14ac:dyDescent="0.5">
      <c r="A149" s="45"/>
      <c r="B149" s="46"/>
      <c r="C149" s="47"/>
      <c r="D149" s="47"/>
      <c r="F149" s="52"/>
      <c r="G149" s="50"/>
      <c r="H149" s="47"/>
      <c r="J149" s="47"/>
      <c r="L149" s="51"/>
      <c r="N149" s="47"/>
      <c r="P149" s="47"/>
      <c r="R149" s="47"/>
      <c r="T149" s="47"/>
      <c r="U149" s="50"/>
    </row>
    <row r="150" spans="1:21" s="48" customFormat="1" x14ac:dyDescent="0.5">
      <c r="A150" s="45"/>
      <c r="B150" s="46"/>
      <c r="C150" s="47"/>
      <c r="D150" s="47"/>
      <c r="F150" s="52"/>
      <c r="G150" s="50"/>
      <c r="H150" s="47"/>
      <c r="J150" s="47"/>
      <c r="L150" s="51"/>
      <c r="N150" s="47"/>
      <c r="P150" s="47"/>
      <c r="R150" s="47"/>
      <c r="T150" s="47"/>
      <c r="U150" s="50"/>
    </row>
    <row r="151" spans="1:21" s="48" customFormat="1" x14ac:dyDescent="0.5">
      <c r="A151" s="45"/>
      <c r="B151" s="46"/>
      <c r="C151" s="47"/>
      <c r="D151" s="47"/>
      <c r="F151" s="52"/>
      <c r="G151" s="50"/>
      <c r="H151" s="47"/>
      <c r="J151" s="47"/>
      <c r="L151" s="51"/>
      <c r="N151" s="47"/>
      <c r="P151" s="47"/>
      <c r="R151" s="47"/>
      <c r="T151" s="47"/>
      <c r="U151" s="50"/>
    </row>
    <row r="152" spans="1:21" s="48" customFormat="1" x14ac:dyDescent="0.5">
      <c r="A152" s="45"/>
      <c r="B152" s="46"/>
      <c r="C152" s="47"/>
      <c r="D152" s="47"/>
      <c r="F152" s="52"/>
      <c r="G152" s="50"/>
      <c r="H152" s="47"/>
      <c r="J152" s="47"/>
      <c r="L152" s="51"/>
      <c r="N152" s="47"/>
      <c r="P152" s="47"/>
      <c r="R152" s="47"/>
      <c r="T152" s="47"/>
      <c r="U152" s="50"/>
    </row>
    <row r="153" spans="1:21" s="48" customFormat="1" x14ac:dyDescent="0.5">
      <c r="A153" s="45"/>
      <c r="B153" s="46"/>
      <c r="C153" s="47"/>
      <c r="D153" s="47"/>
      <c r="F153" s="52"/>
      <c r="G153" s="50"/>
      <c r="H153" s="47"/>
      <c r="J153" s="47"/>
      <c r="L153" s="51"/>
      <c r="N153" s="47"/>
      <c r="P153" s="47"/>
      <c r="R153" s="47"/>
      <c r="T153" s="47"/>
      <c r="U153" s="50"/>
    </row>
    <row r="154" spans="1:21" s="48" customFormat="1" x14ac:dyDescent="0.5">
      <c r="A154" s="45"/>
      <c r="B154" s="46"/>
      <c r="C154" s="47"/>
      <c r="D154" s="47"/>
      <c r="F154" s="52"/>
      <c r="G154" s="50"/>
      <c r="H154" s="47"/>
      <c r="J154" s="47"/>
      <c r="L154" s="51"/>
      <c r="N154" s="47"/>
      <c r="P154" s="47"/>
      <c r="R154" s="47"/>
      <c r="T154" s="47"/>
      <c r="U154" s="50"/>
    </row>
    <row r="155" spans="1:21" s="48" customFormat="1" x14ac:dyDescent="0.5">
      <c r="A155" s="45"/>
      <c r="B155" s="46"/>
      <c r="C155" s="47"/>
      <c r="D155" s="47"/>
      <c r="F155" s="52"/>
      <c r="G155" s="50"/>
      <c r="H155" s="47"/>
      <c r="J155" s="47"/>
      <c r="L155" s="51"/>
      <c r="N155" s="47"/>
      <c r="P155" s="47"/>
      <c r="R155" s="47"/>
      <c r="T155" s="47"/>
      <c r="U155" s="50"/>
    </row>
    <row r="156" spans="1:21" s="48" customFormat="1" x14ac:dyDescent="0.5">
      <c r="A156" s="45"/>
      <c r="B156" s="46"/>
      <c r="C156" s="47"/>
      <c r="D156" s="47"/>
      <c r="F156" s="52"/>
      <c r="G156" s="50"/>
      <c r="H156" s="47"/>
      <c r="J156" s="47"/>
      <c r="L156" s="51"/>
      <c r="N156" s="47"/>
      <c r="P156" s="47"/>
      <c r="R156" s="47"/>
      <c r="T156" s="47"/>
      <c r="U156" s="50"/>
    </row>
    <row r="157" spans="1:21" s="48" customFormat="1" x14ac:dyDescent="0.5">
      <c r="A157" s="45"/>
      <c r="B157" s="46"/>
      <c r="C157" s="47"/>
      <c r="D157" s="47"/>
      <c r="F157" s="52"/>
      <c r="G157" s="50"/>
      <c r="H157" s="47"/>
      <c r="J157" s="47"/>
      <c r="L157" s="51"/>
      <c r="N157" s="47"/>
      <c r="P157" s="47"/>
      <c r="R157" s="47"/>
      <c r="T157" s="47"/>
      <c r="U157" s="50"/>
    </row>
  </sheetData>
  <mergeCells count="23">
    <mergeCell ref="Q66:U66"/>
    <mergeCell ref="A56:B56"/>
    <mergeCell ref="T3:U3"/>
    <mergeCell ref="A6:B6"/>
    <mergeCell ref="A12:B12"/>
    <mergeCell ref="A22:B22"/>
    <mergeCell ref="A2:B4"/>
    <mergeCell ref="C2:C4"/>
    <mergeCell ref="D2:O2"/>
    <mergeCell ref="P2:U2"/>
    <mergeCell ref="D3:E3"/>
    <mergeCell ref="F3:G3"/>
    <mergeCell ref="R3:S3"/>
    <mergeCell ref="A26:B26"/>
    <mergeCell ref="A51:B51"/>
    <mergeCell ref="A54:B54"/>
    <mergeCell ref="A5:B5"/>
    <mergeCell ref="A49:B49"/>
    <mergeCell ref="P3:Q3"/>
    <mergeCell ref="H3:I3"/>
    <mergeCell ref="J3:K3"/>
    <mergeCell ref="L3:M3"/>
    <mergeCell ref="N3:O3"/>
  </mergeCells>
  <pageMargins left="0.39370078740157483" right="0.39370078740157483" top="0.43307086614173229" bottom="0.51181102362204722" header="0" footer="0"/>
  <pageSetup paperSize="9" orientation="landscape" r:id="rId1"/>
  <headerFooter alignWithMargins="0">
    <oddFooter>&amp;L&amp;"TH SarabunPSK,Regular"&amp;9&amp;Z&amp;F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30" zoomScaleNormal="130" zoomScaleSheetLayoutView="130" zoomScalePageLayoutView="115" workbookViewId="0">
      <pane ySplit="6" topLeftCell="A7" activePane="bottomLeft" state="frozen"/>
      <selection activeCell="I49" sqref="A49:I49"/>
      <selection pane="bottomLeft" activeCell="I49" sqref="A49:I49"/>
    </sheetView>
  </sheetViews>
  <sheetFormatPr defaultColWidth="9.140625" defaultRowHeight="17.25" x14ac:dyDescent="0.5"/>
  <cols>
    <col min="1" max="1" width="2.85546875" style="45" customWidth="1"/>
    <col min="2" max="2" width="23.85546875" style="46" customWidth="1"/>
    <col min="3" max="3" width="7.5703125" style="47" customWidth="1"/>
    <col min="4" max="4" width="6.7109375" style="47" customWidth="1"/>
    <col min="5" max="5" width="6.7109375" style="48" customWidth="1"/>
    <col min="6" max="6" width="5.140625" style="52" customWidth="1"/>
    <col min="7" max="7" width="5.140625" style="50" customWidth="1"/>
    <col min="8" max="8" width="6" style="47" customWidth="1"/>
    <col min="9" max="9" width="5.7109375" style="48" customWidth="1"/>
    <col min="10" max="10" width="6" style="47" customWidth="1"/>
    <col min="11" max="11" width="5.7109375" style="48" customWidth="1"/>
    <col min="12" max="12" width="6.140625" style="47" customWidth="1"/>
    <col min="13" max="13" width="6.140625" style="48" customWidth="1"/>
    <col min="14" max="14" width="5.5703125" style="47" customWidth="1"/>
    <col min="15" max="15" width="5.7109375" style="48" bestFit="1" customWidth="1"/>
    <col min="16" max="16" width="5.5703125" style="47" customWidth="1"/>
    <col min="17" max="17" width="5.7109375" style="66" bestFit="1" customWidth="1"/>
    <col min="18" max="16384" width="9.140625" style="43"/>
  </cols>
  <sheetData>
    <row r="1" spans="1:17" s="37" customFormat="1" ht="16.5" customHeight="1" x14ac:dyDescent="0.5">
      <c r="A1" s="155" t="s">
        <v>726</v>
      </c>
      <c r="B1" s="32"/>
      <c r="C1" s="33"/>
      <c r="D1" s="33"/>
      <c r="E1" s="34"/>
      <c r="F1" s="35"/>
      <c r="G1" s="36"/>
      <c r="H1" s="33"/>
      <c r="I1" s="34"/>
      <c r="J1" s="33"/>
      <c r="K1" s="34"/>
      <c r="L1" s="33"/>
      <c r="M1" s="34"/>
      <c r="N1" s="33"/>
      <c r="O1" s="34"/>
      <c r="P1" s="33"/>
      <c r="Q1" s="54" t="s">
        <v>727</v>
      </c>
    </row>
    <row r="2" spans="1:17" s="37" customFormat="1" ht="11.25" customHeight="1" thickBot="1" x14ac:dyDescent="0.55000000000000004">
      <c r="A2" s="31"/>
      <c r="B2" s="32"/>
      <c r="C2" s="33"/>
      <c r="D2" s="33"/>
      <c r="E2" s="34"/>
      <c r="F2" s="35"/>
      <c r="G2" s="36"/>
      <c r="H2" s="33"/>
      <c r="I2" s="34"/>
      <c r="J2" s="33"/>
      <c r="K2" s="34"/>
      <c r="L2" s="33"/>
      <c r="M2" s="34"/>
      <c r="N2" s="33"/>
      <c r="O2" s="34"/>
      <c r="P2" s="33"/>
      <c r="Q2" s="63"/>
    </row>
    <row r="3" spans="1:17" s="38" customFormat="1" ht="18" thickTop="1" x14ac:dyDescent="0.5">
      <c r="A3" s="397" t="s">
        <v>53</v>
      </c>
      <c r="B3" s="398"/>
      <c r="C3" s="401" t="s">
        <v>723</v>
      </c>
      <c r="D3" s="389" t="s">
        <v>66</v>
      </c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403"/>
    </row>
    <row r="4" spans="1:17" s="38" customFormat="1" ht="30" customHeight="1" x14ac:dyDescent="0.5">
      <c r="A4" s="399"/>
      <c r="B4" s="400"/>
      <c r="C4" s="402"/>
      <c r="D4" s="404" t="s">
        <v>127</v>
      </c>
      <c r="E4" s="405"/>
      <c r="F4" s="406" t="s">
        <v>67</v>
      </c>
      <c r="G4" s="407"/>
      <c r="H4" s="408" t="s">
        <v>68</v>
      </c>
      <c r="I4" s="409"/>
      <c r="J4" s="404" t="s">
        <v>69</v>
      </c>
      <c r="K4" s="405"/>
      <c r="L4" s="410" t="s">
        <v>70</v>
      </c>
      <c r="M4" s="410"/>
      <c r="N4" s="406" t="s">
        <v>71</v>
      </c>
      <c r="O4" s="407"/>
      <c r="P4" s="411" t="s">
        <v>72</v>
      </c>
      <c r="Q4" s="412"/>
    </row>
    <row r="5" spans="1:17" s="42" customFormat="1" ht="15.75" thickBot="1" x14ac:dyDescent="0.55000000000000004">
      <c r="A5" s="399"/>
      <c r="B5" s="400"/>
      <c r="C5" s="402"/>
      <c r="D5" s="162" t="s">
        <v>60</v>
      </c>
      <c r="E5" s="41" t="s">
        <v>61</v>
      </c>
      <c r="F5" s="162" t="s">
        <v>60</v>
      </c>
      <c r="G5" s="41" t="s">
        <v>61</v>
      </c>
      <c r="H5" s="40" t="s">
        <v>60</v>
      </c>
      <c r="I5" s="39" t="s">
        <v>61</v>
      </c>
      <c r="J5" s="162" t="s">
        <v>60</v>
      </c>
      <c r="K5" s="41" t="s">
        <v>61</v>
      </c>
      <c r="L5" s="40" t="s">
        <v>60</v>
      </c>
      <c r="M5" s="39" t="s">
        <v>61</v>
      </c>
      <c r="N5" s="162" t="s">
        <v>60</v>
      </c>
      <c r="O5" s="41" t="s">
        <v>61</v>
      </c>
      <c r="P5" s="40" t="s">
        <v>60</v>
      </c>
      <c r="Q5" s="64" t="s">
        <v>61</v>
      </c>
    </row>
    <row r="6" spans="1:17" s="38" customFormat="1" ht="18.75" thickTop="1" thickBot="1" x14ac:dyDescent="0.55000000000000004">
      <c r="A6" s="364" t="s">
        <v>21</v>
      </c>
      <c r="B6" s="365"/>
      <c r="C6" s="56">
        <f>C55+C52+C50+C27+C7+C23+C13</f>
        <v>2184</v>
      </c>
      <c r="D6" s="56">
        <f>D55+D52+D50+D27+D7+D23+D13</f>
        <v>411</v>
      </c>
      <c r="E6" s="60">
        <f>D6/$P6*100</f>
        <v>21.990369181380416</v>
      </c>
      <c r="F6" s="56">
        <f>F55+F52+F50+F27+F7+F23+F13</f>
        <v>902</v>
      </c>
      <c r="G6" s="60">
        <f>F6/$P6*100</f>
        <v>48.261102193686462</v>
      </c>
      <c r="H6" s="58">
        <f>H55+H52+H50+H27+H7+H23+H13</f>
        <v>442</v>
      </c>
      <c r="I6" s="57">
        <f>H6/$P6*100</f>
        <v>23.649010165864098</v>
      </c>
      <c r="J6" s="56">
        <f>J55+J52+J50+J27+J7+J23+J13</f>
        <v>60</v>
      </c>
      <c r="K6" s="60">
        <f>J6/$P6*100</f>
        <v>3.2102728731942212</v>
      </c>
      <c r="L6" s="59">
        <f>L55+L52+L50+L27+L7+L23+L13</f>
        <v>28</v>
      </c>
      <c r="M6" s="57">
        <f>L6/$P6*100</f>
        <v>1.4981273408239701</v>
      </c>
      <c r="N6" s="151">
        <f>N55+N52+N50+N27+N7+N23+N13</f>
        <v>26</v>
      </c>
      <c r="O6" s="60">
        <f>N6/$P6*100</f>
        <v>1.3911182450508293</v>
      </c>
      <c r="P6" s="58">
        <f>P55+P52+P50+P27+P7+P23+P13</f>
        <v>1869</v>
      </c>
      <c r="Q6" s="65">
        <f>P6/$C6*100</f>
        <v>85.576923076923066</v>
      </c>
    </row>
    <row r="7" spans="1:17" s="38" customFormat="1" ht="18" thickTop="1" x14ac:dyDescent="0.5">
      <c r="A7" s="376" t="s">
        <v>79</v>
      </c>
      <c r="B7" s="377"/>
      <c r="C7" s="96">
        <f>SUM(C8:C12)</f>
        <v>67</v>
      </c>
      <c r="D7" s="96">
        <f>SUM(D8:D12)</f>
        <v>17</v>
      </c>
      <c r="E7" s="99">
        <f>D7/$P7*100</f>
        <v>33.333333333333329</v>
      </c>
      <c r="F7" s="96">
        <f>SUM(F8:F12)</f>
        <v>22</v>
      </c>
      <c r="G7" s="99">
        <f>F7/$P7*100</f>
        <v>43.137254901960787</v>
      </c>
      <c r="H7" s="98">
        <f>SUM(H8:H12)</f>
        <v>6</v>
      </c>
      <c r="I7" s="97">
        <f>H7/$P7*100</f>
        <v>11.76470588235294</v>
      </c>
      <c r="J7" s="96">
        <f>SUM(J8:J12)</f>
        <v>4</v>
      </c>
      <c r="K7" s="99">
        <f>J7/$P7*100</f>
        <v>7.8431372549019605</v>
      </c>
      <c r="L7" s="98">
        <f>SUM(L8:L12)</f>
        <v>0</v>
      </c>
      <c r="M7" s="97">
        <f>L7/$P7*100</f>
        <v>0</v>
      </c>
      <c r="N7" s="96">
        <f>SUM(N8:N12)</f>
        <v>2</v>
      </c>
      <c r="O7" s="99">
        <f>N7/$P7*100</f>
        <v>3.9215686274509802</v>
      </c>
      <c r="P7" s="98">
        <f>SUM(P8:P12)</f>
        <v>51</v>
      </c>
      <c r="Q7" s="126">
        <f>P7/$C7*100</f>
        <v>76.119402985074629</v>
      </c>
    </row>
    <row r="8" spans="1:17" ht="12.75" customHeight="1" x14ac:dyDescent="0.5">
      <c r="A8" s="61">
        <v>1</v>
      </c>
      <c r="B8" s="62" t="s">
        <v>78</v>
      </c>
      <c r="C8" s="127">
        <f>'AUN-11.3-1'!T8</f>
        <v>1</v>
      </c>
      <c r="D8" s="100">
        <v>0</v>
      </c>
      <c r="E8" s="103">
        <v>0</v>
      </c>
      <c r="F8" s="100">
        <v>0</v>
      </c>
      <c r="G8" s="103">
        <f t="shared" ref="G8" si="0">F8/$P8*100</f>
        <v>0</v>
      </c>
      <c r="H8" s="102">
        <v>1</v>
      </c>
      <c r="I8" s="101">
        <f t="shared" ref="I8" si="1">H8/$P8*100</f>
        <v>100</v>
      </c>
      <c r="J8" s="100">
        <v>0</v>
      </c>
      <c r="K8" s="103">
        <v>0</v>
      </c>
      <c r="L8" s="102">
        <v>0</v>
      </c>
      <c r="M8" s="101">
        <v>0</v>
      </c>
      <c r="N8" s="100">
        <v>0</v>
      </c>
      <c r="O8" s="103">
        <v>0</v>
      </c>
      <c r="P8" s="102">
        <f>N8+L8+J8+H8+F8+D8</f>
        <v>1</v>
      </c>
      <c r="Q8" s="112">
        <f t="shared" ref="Q8:Q10" si="2">P8/$C8*100</f>
        <v>100</v>
      </c>
    </row>
    <row r="9" spans="1:17" ht="12.75" customHeight="1" x14ac:dyDescent="0.5">
      <c r="A9" s="61">
        <v>2</v>
      </c>
      <c r="B9" s="62" t="s">
        <v>87</v>
      </c>
      <c r="C9" s="127">
        <f>'AUN-11.3-1'!T9</f>
        <v>0</v>
      </c>
      <c r="D9" s="100">
        <v>0</v>
      </c>
      <c r="E9" s="103">
        <v>0</v>
      </c>
      <c r="F9" s="100">
        <v>0</v>
      </c>
      <c r="G9" s="103">
        <v>0</v>
      </c>
      <c r="H9" s="102">
        <v>0</v>
      </c>
      <c r="I9" s="101">
        <v>0</v>
      </c>
      <c r="J9" s="100">
        <v>0</v>
      </c>
      <c r="K9" s="103">
        <v>0</v>
      </c>
      <c r="L9" s="102">
        <v>0</v>
      </c>
      <c r="M9" s="101">
        <v>0</v>
      </c>
      <c r="N9" s="100">
        <v>0</v>
      </c>
      <c r="O9" s="103">
        <v>0</v>
      </c>
      <c r="P9" s="102">
        <f>N9+L9+J9+H9+F9+D9</f>
        <v>0</v>
      </c>
      <c r="Q9" s="112">
        <v>0</v>
      </c>
    </row>
    <row r="10" spans="1:17" ht="12.75" customHeight="1" x14ac:dyDescent="0.5">
      <c r="A10" s="61">
        <v>3</v>
      </c>
      <c r="B10" s="62" t="s">
        <v>88</v>
      </c>
      <c r="C10" s="127">
        <f>'AUN-11.3-1'!T10</f>
        <v>1</v>
      </c>
      <c r="D10" s="100">
        <v>0</v>
      </c>
      <c r="E10" s="103">
        <f>D10/$P10*100</f>
        <v>0</v>
      </c>
      <c r="F10" s="100">
        <v>1</v>
      </c>
      <c r="G10" s="103">
        <f>F10/$P10*100</f>
        <v>100</v>
      </c>
      <c r="H10" s="102">
        <v>0</v>
      </c>
      <c r="I10" s="101">
        <f>H10/$P10*100</f>
        <v>0</v>
      </c>
      <c r="J10" s="100">
        <v>0</v>
      </c>
      <c r="K10" s="103">
        <f>J10/$P10*100</f>
        <v>0</v>
      </c>
      <c r="L10" s="102">
        <v>0</v>
      </c>
      <c r="M10" s="101">
        <f>L10/$P10*100</f>
        <v>0</v>
      </c>
      <c r="N10" s="100">
        <v>0</v>
      </c>
      <c r="O10" s="103">
        <f>N10/$P10*100</f>
        <v>0</v>
      </c>
      <c r="P10" s="102">
        <f>N10+L10+J10+H10+F10+D10</f>
        <v>1</v>
      </c>
      <c r="Q10" s="112">
        <f t="shared" si="2"/>
        <v>100</v>
      </c>
    </row>
    <row r="11" spans="1:17" ht="12.75" customHeight="1" x14ac:dyDescent="0.5">
      <c r="A11" s="61">
        <v>4</v>
      </c>
      <c r="B11" s="62" t="s">
        <v>89</v>
      </c>
      <c r="C11" s="127">
        <f>'AUN-11.3-1'!T11</f>
        <v>0</v>
      </c>
      <c r="D11" s="100">
        <v>0</v>
      </c>
      <c r="E11" s="103">
        <v>0</v>
      </c>
      <c r="F11" s="100">
        <v>0</v>
      </c>
      <c r="G11" s="103">
        <v>0</v>
      </c>
      <c r="H11" s="102">
        <v>0</v>
      </c>
      <c r="I11" s="101">
        <v>0</v>
      </c>
      <c r="J11" s="100">
        <v>0</v>
      </c>
      <c r="K11" s="103">
        <v>0</v>
      </c>
      <c r="L11" s="102">
        <v>0</v>
      </c>
      <c r="M11" s="101">
        <v>0</v>
      </c>
      <c r="N11" s="100">
        <v>0</v>
      </c>
      <c r="O11" s="103">
        <v>0</v>
      </c>
      <c r="P11" s="102">
        <f>N11+L11+J11+H11+F11+D11</f>
        <v>0</v>
      </c>
      <c r="Q11" s="112">
        <v>0</v>
      </c>
    </row>
    <row r="12" spans="1:17" ht="12.75" customHeight="1" x14ac:dyDescent="0.5">
      <c r="A12" s="74">
        <v>5</v>
      </c>
      <c r="B12" s="75" t="s">
        <v>22</v>
      </c>
      <c r="C12" s="128">
        <f>'AUN-11.3-1'!T12</f>
        <v>65</v>
      </c>
      <c r="D12" s="104">
        <v>17</v>
      </c>
      <c r="E12" s="107">
        <f>D12/$P12*100</f>
        <v>34.693877551020407</v>
      </c>
      <c r="F12" s="104">
        <v>21</v>
      </c>
      <c r="G12" s="107">
        <f>F12/$P12*100</f>
        <v>42.857142857142854</v>
      </c>
      <c r="H12" s="106">
        <v>5</v>
      </c>
      <c r="I12" s="105">
        <f>H12/$P12*100</f>
        <v>10.204081632653061</v>
      </c>
      <c r="J12" s="104">
        <v>4</v>
      </c>
      <c r="K12" s="107">
        <f>J12/$P12*100</f>
        <v>8.1632653061224492</v>
      </c>
      <c r="L12" s="106">
        <v>0</v>
      </c>
      <c r="M12" s="105">
        <f>L12/$P12*100</f>
        <v>0</v>
      </c>
      <c r="N12" s="104">
        <v>2</v>
      </c>
      <c r="O12" s="107">
        <f>N12/$P12*100</f>
        <v>4.0816326530612246</v>
      </c>
      <c r="P12" s="106">
        <f>N12+L12+J12+H12+F12+D12</f>
        <v>49</v>
      </c>
      <c r="Q12" s="117">
        <f t="shared" ref="Q12" si="3">P12/$C12*100</f>
        <v>75.384615384615387</v>
      </c>
    </row>
    <row r="13" spans="1:17" s="38" customFormat="1" ht="12.75" customHeight="1" x14ac:dyDescent="0.5">
      <c r="A13" s="378" t="s">
        <v>82</v>
      </c>
      <c r="B13" s="379"/>
      <c r="C13" s="129">
        <f>C14+C19</f>
        <v>315</v>
      </c>
      <c r="D13" s="129">
        <f>D14+D19</f>
        <v>40</v>
      </c>
      <c r="E13" s="131">
        <f>D13/$P13*100</f>
        <v>17.241379310344829</v>
      </c>
      <c r="F13" s="129">
        <f>F14+F19</f>
        <v>119</v>
      </c>
      <c r="G13" s="131">
        <f>F13/$P13*100</f>
        <v>51.293103448275865</v>
      </c>
      <c r="H13" s="89">
        <f>H14+H19</f>
        <v>59</v>
      </c>
      <c r="I13" s="130">
        <f>H13/$P13*100</f>
        <v>25.431034482758619</v>
      </c>
      <c r="J13" s="129">
        <f>J14+J19</f>
        <v>8</v>
      </c>
      <c r="K13" s="131">
        <f>J13/$P13*100</f>
        <v>3.4482758620689653</v>
      </c>
      <c r="L13" s="89">
        <f>L14+L19</f>
        <v>3</v>
      </c>
      <c r="M13" s="130">
        <f>L13/$P13*100</f>
        <v>1.2931034482758621</v>
      </c>
      <c r="N13" s="129">
        <f>N14+N19</f>
        <v>3</v>
      </c>
      <c r="O13" s="131">
        <f>N13/$P13*100</f>
        <v>1.2931034482758621</v>
      </c>
      <c r="P13" s="89">
        <f>P14+P19</f>
        <v>232</v>
      </c>
      <c r="Q13" s="132">
        <f>P13/$C13*100</f>
        <v>73.650793650793659</v>
      </c>
    </row>
    <row r="14" spans="1:17" ht="12.75" customHeight="1" x14ac:dyDescent="0.5">
      <c r="A14" s="61">
        <v>1</v>
      </c>
      <c r="B14" s="62" t="s">
        <v>17</v>
      </c>
      <c r="C14" s="100">
        <f>SUM(C15:C18)</f>
        <v>187</v>
      </c>
      <c r="D14" s="100">
        <f>SUM(D15:D18)</f>
        <v>22</v>
      </c>
      <c r="E14" s="103">
        <f t="shared" ref="E14:E56" si="4">D14/$P14*100</f>
        <v>15.277777777777779</v>
      </c>
      <c r="F14" s="100">
        <f>SUM(F15:F18)</f>
        <v>71</v>
      </c>
      <c r="G14" s="103">
        <f t="shared" ref="G14:G56" si="5">F14/$P14*100</f>
        <v>49.305555555555557</v>
      </c>
      <c r="H14" s="102">
        <f>SUM(H15:H18)</f>
        <v>43</v>
      </c>
      <c r="I14" s="101">
        <f t="shared" ref="I14:I56" si="6">H14/$P14*100</f>
        <v>29.861111111111111</v>
      </c>
      <c r="J14" s="100">
        <f>SUM(J15:J18)</f>
        <v>5</v>
      </c>
      <c r="K14" s="103">
        <f t="shared" ref="K14:K56" si="7">J14/$P14*100</f>
        <v>3.4722222222222223</v>
      </c>
      <c r="L14" s="102">
        <f>SUM(L15:L18)</f>
        <v>2</v>
      </c>
      <c r="M14" s="101">
        <f t="shared" ref="M14:M56" si="8">L14/$P14*100</f>
        <v>1.3888888888888888</v>
      </c>
      <c r="N14" s="100">
        <f>SUM(N15:N18)</f>
        <v>1</v>
      </c>
      <c r="O14" s="103">
        <f t="shared" ref="O14:O56" si="9">N14/$P14*100</f>
        <v>0.69444444444444442</v>
      </c>
      <c r="P14" s="102">
        <f>SUM(P15:P18)</f>
        <v>144</v>
      </c>
      <c r="Q14" s="112">
        <f t="shared" ref="Q14:Q56" si="10">P14/$C14*100</f>
        <v>77.005347593582883</v>
      </c>
    </row>
    <row r="15" spans="1:17" s="76" customFormat="1" ht="12.75" customHeight="1" x14ac:dyDescent="0.5">
      <c r="A15" s="61"/>
      <c r="B15" s="77" t="s">
        <v>107</v>
      </c>
      <c r="C15" s="109">
        <f>'AUN-11.3-1'!T15</f>
        <v>31</v>
      </c>
      <c r="D15" s="109">
        <v>8</v>
      </c>
      <c r="E15" s="112">
        <f t="shared" si="4"/>
        <v>30.76923076923077</v>
      </c>
      <c r="F15" s="109">
        <v>11</v>
      </c>
      <c r="G15" s="112">
        <f t="shared" si="5"/>
        <v>42.307692307692307</v>
      </c>
      <c r="H15" s="111">
        <v>6</v>
      </c>
      <c r="I15" s="110">
        <f t="shared" si="6"/>
        <v>23.076923076923077</v>
      </c>
      <c r="J15" s="109">
        <v>1</v>
      </c>
      <c r="K15" s="112">
        <f t="shared" si="7"/>
        <v>3.8461538461538463</v>
      </c>
      <c r="L15" s="111">
        <v>0</v>
      </c>
      <c r="M15" s="110">
        <f t="shared" si="8"/>
        <v>0</v>
      </c>
      <c r="N15" s="109">
        <v>0</v>
      </c>
      <c r="O15" s="112">
        <f t="shared" si="9"/>
        <v>0</v>
      </c>
      <c r="P15" s="111">
        <f>N15+L15+J15+H15+F15+D15</f>
        <v>26</v>
      </c>
      <c r="Q15" s="112">
        <f t="shared" si="10"/>
        <v>83.870967741935488</v>
      </c>
    </row>
    <row r="16" spans="1:17" s="78" customFormat="1" ht="12.75" customHeight="1" x14ac:dyDescent="0.5">
      <c r="A16" s="61"/>
      <c r="B16" s="77" t="s">
        <v>106</v>
      </c>
      <c r="C16" s="109">
        <f>'AUN-11.3-1'!T16</f>
        <v>58</v>
      </c>
      <c r="D16" s="109">
        <v>2</v>
      </c>
      <c r="E16" s="112">
        <f t="shared" si="4"/>
        <v>4.8780487804878048</v>
      </c>
      <c r="F16" s="109">
        <v>25</v>
      </c>
      <c r="G16" s="112">
        <f t="shared" si="5"/>
        <v>60.975609756097562</v>
      </c>
      <c r="H16" s="111">
        <v>11</v>
      </c>
      <c r="I16" s="110">
        <f t="shared" si="6"/>
        <v>26.829268292682929</v>
      </c>
      <c r="J16" s="109">
        <v>0</v>
      </c>
      <c r="K16" s="112">
        <f t="shared" si="7"/>
        <v>0</v>
      </c>
      <c r="L16" s="111">
        <v>2</v>
      </c>
      <c r="M16" s="110">
        <f t="shared" si="8"/>
        <v>4.8780487804878048</v>
      </c>
      <c r="N16" s="109">
        <v>1</v>
      </c>
      <c r="O16" s="112">
        <f t="shared" si="9"/>
        <v>2.4390243902439024</v>
      </c>
      <c r="P16" s="111">
        <f>N16+L16+J16+H16+F16+D16</f>
        <v>41</v>
      </c>
      <c r="Q16" s="112">
        <f t="shared" si="10"/>
        <v>70.689655172413794</v>
      </c>
    </row>
    <row r="17" spans="1:17" s="78" customFormat="1" ht="12.75" customHeight="1" x14ac:dyDescent="0.5">
      <c r="A17" s="61"/>
      <c r="B17" s="77" t="s">
        <v>105</v>
      </c>
      <c r="C17" s="109">
        <f>'AUN-11.3-1'!T17</f>
        <v>74</v>
      </c>
      <c r="D17" s="109">
        <v>11</v>
      </c>
      <c r="E17" s="112">
        <f t="shared" si="4"/>
        <v>18.64406779661017</v>
      </c>
      <c r="F17" s="109">
        <v>26</v>
      </c>
      <c r="G17" s="112">
        <f t="shared" si="5"/>
        <v>44.067796610169488</v>
      </c>
      <c r="H17" s="111">
        <v>20</v>
      </c>
      <c r="I17" s="110">
        <f t="shared" si="6"/>
        <v>33.898305084745758</v>
      </c>
      <c r="J17" s="109">
        <v>2</v>
      </c>
      <c r="K17" s="112">
        <f t="shared" si="7"/>
        <v>3.3898305084745761</v>
      </c>
      <c r="L17" s="111">
        <v>0</v>
      </c>
      <c r="M17" s="110">
        <f t="shared" si="8"/>
        <v>0</v>
      </c>
      <c r="N17" s="109">
        <v>0</v>
      </c>
      <c r="O17" s="112">
        <f t="shared" si="9"/>
        <v>0</v>
      </c>
      <c r="P17" s="111">
        <f>N17+L17+J17+H17+F17+D17</f>
        <v>59</v>
      </c>
      <c r="Q17" s="112">
        <f t="shared" si="10"/>
        <v>79.729729729729726</v>
      </c>
    </row>
    <row r="18" spans="1:17" s="79" customFormat="1" ht="12.75" customHeight="1" x14ac:dyDescent="0.5">
      <c r="A18" s="61"/>
      <c r="B18" s="77" t="s">
        <v>104</v>
      </c>
      <c r="C18" s="113">
        <f>'AUN-11.3-1'!T18</f>
        <v>24</v>
      </c>
      <c r="D18" s="109">
        <v>1</v>
      </c>
      <c r="E18" s="112">
        <f t="shared" si="4"/>
        <v>5.5555555555555554</v>
      </c>
      <c r="F18" s="109">
        <v>9</v>
      </c>
      <c r="G18" s="112">
        <f t="shared" si="5"/>
        <v>50</v>
      </c>
      <c r="H18" s="111">
        <v>6</v>
      </c>
      <c r="I18" s="110">
        <f t="shared" si="6"/>
        <v>33.333333333333329</v>
      </c>
      <c r="J18" s="109">
        <v>2</v>
      </c>
      <c r="K18" s="112">
        <f t="shared" si="7"/>
        <v>11.111111111111111</v>
      </c>
      <c r="L18" s="111">
        <v>0</v>
      </c>
      <c r="M18" s="110">
        <f t="shared" si="8"/>
        <v>0</v>
      </c>
      <c r="N18" s="109">
        <v>0</v>
      </c>
      <c r="O18" s="112">
        <f t="shared" si="9"/>
        <v>0</v>
      </c>
      <c r="P18" s="111">
        <f>N18+L18+J18+H18+F18+D18</f>
        <v>18</v>
      </c>
      <c r="Q18" s="112">
        <f t="shared" si="10"/>
        <v>75</v>
      </c>
    </row>
    <row r="19" spans="1:17" ht="12.75" customHeight="1" x14ac:dyDescent="0.5">
      <c r="A19" s="61">
        <v>2</v>
      </c>
      <c r="B19" s="77" t="s">
        <v>18</v>
      </c>
      <c r="C19" s="100">
        <f>SUM(C20:C22)</f>
        <v>128</v>
      </c>
      <c r="D19" s="100">
        <f>SUM(D20:D22)</f>
        <v>18</v>
      </c>
      <c r="E19" s="103">
        <f t="shared" si="4"/>
        <v>20.454545454545457</v>
      </c>
      <c r="F19" s="100">
        <f>SUM(F20:F22)</f>
        <v>48</v>
      </c>
      <c r="G19" s="103">
        <f t="shared" si="5"/>
        <v>54.54545454545454</v>
      </c>
      <c r="H19" s="102">
        <f>SUM(H20:H22)</f>
        <v>16</v>
      </c>
      <c r="I19" s="101">
        <f t="shared" si="6"/>
        <v>18.181818181818183</v>
      </c>
      <c r="J19" s="100">
        <f>SUM(J20:J22)</f>
        <v>3</v>
      </c>
      <c r="K19" s="103">
        <f t="shared" si="7"/>
        <v>3.4090909090909087</v>
      </c>
      <c r="L19" s="102">
        <f>SUM(L20:L22)</f>
        <v>1</v>
      </c>
      <c r="M19" s="101">
        <f t="shared" si="8"/>
        <v>1.1363636363636365</v>
      </c>
      <c r="N19" s="100">
        <f>SUM(N20:N22)</f>
        <v>2</v>
      </c>
      <c r="O19" s="103">
        <f t="shared" si="9"/>
        <v>2.2727272727272729</v>
      </c>
      <c r="P19" s="102">
        <f>SUM(P20:P22)</f>
        <v>88</v>
      </c>
      <c r="Q19" s="112">
        <f t="shared" si="10"/>
        <v>68.75</v>
      </c>
    </row>
    <row r="20" spans="1:17" s="76" customFormat="1" ht="12.75" customHeight="1" x14ac:dyDescent="0.5">
      <c r="A20" s="61"/>
      <c r="B20" s="77" t="s">
        <v>19</v>
      </c>
      <c r="C20" s="109">
        <f>'AUN-11.3-1'!T20</f>
        <v>44</v>
      </c>
      <c r="D20" s="109">
        <v>6</v>
      </c>
      <c r="E20" s="112">
        <f t="shared" si="4"/>
        <v>18.75</v>
      </c>
      <c r="F20" s="109">
        <v>16</v>
      </c>
      <c r="G20" s="112">
        <f t="shared" si="5"/>
        <v>50</v>
      </c>
      <c r="H20" s="111">
        <v>7</v>
      </c>
      <c r="I20" s="110">
        <f t="shared" si="6"/>
        <v>21.875</v>
      </c>
      <c r="J20" s="109">
        <v>2</v>
      </c>
      <c r="K20" s="112">
        <f t="shared" si="7"/>
        <v>6.25</v>
      </c>
      <c r="L20" s="111">
        <v>1</v>
      </c>
      <c r="M20" s="110">
        <f t="shared" si="8"/>
        <v>3.125</v>
      </c>
      <c r="N20" s="109">
        <v>0</v>
      </c>
      <c r="O20" s="112">
        <f t="shared" si="9"/>
        <v>0</v>
      </c>
      <c r="P20" s="111">
        <f>N20+L20+J20+H20+F20+D20</f>
        <v>32</v>
      </c>
      <c r="Q20" s="112">
        <f t="shared" si="10"/>
        <v>72.727272727272734</v>
      </c>
    </row>
    <row r="21" spans="1:17" s="78" customFormat="1" ht="12.75" customHeight="1" x14ac:dyDescent="0.5">
      <c r="A21" s="61"/>
      <c r="B21" s="77" t="s">
        <v>85</v>
      </c>
      <c r="C21" s="109">
        <f>'AUN-11.3-1'!T21</f>
        <v>13</v>
      </c>
      <c r="D21" s="133">
        <v>2</v>
      </c>
      <c r="E21" s="136">
        <f t="shared" si="4"/>
        <v>22.222222222222221</v>
      </c>
      <c r="F21" s="133">
        <v>5</v>
      </c>
      <c r="G21" s="136">
        <f t="shared" si="5"/>
        <v>55.555555555555557</v>
      </c>
      <c r="H21" s="135">
        <v>1</v>
      </c>
      <c r="I21" s="134">
        <f t="shared" si="6"/>
        <v>11.111111111111111</v>
      </c>
      <c r="J21" s="133">
        <v>0</v>
      </c>
      <c r="K21" s="136">
        <f t="shared" si="7"/>
        <v>0</v>
      </c>
      <c r="L21" s="135">
        <v>0</v>
      </c>
      <c r="M21" s="134">
        <f t="shared" si="8"/>
        <v>0</v>
      </c>
      <c r="N21" s="133">
        <v>1</v>
      </c>
      <c r="O21" s="136">
        <f t="shared" si="9"/>
        <v>11.111111111111111</v>
      </c>
      <c r="P21" s="135">
        <f>N21+L21+J21+H21+F21+D21</f>
        <v>9</v>
      </c>
      <c r="Q21" s="136">
        <f t="shared" si="10"/>
        <v>69.230769230769226</v>
      </c>
    </row>
    <row r="22" spans="1:17" s="79" customFormat="1" ht="12.75" customHeight="1" x14ac:dyDescent="0.5">
      <c r="A22" s="74"/>
      <c r="B22" s="80" t="s">
        <v>20</v>
      </c>
      <c r="C22" s="114">
        <f>'AUN-11.3-1'!T22</f>
        <v>71</v>
      </c>
      <c r="D22" s="137">
        <v>10</v>
      </c>
      <c r="E22" s="140">
        <f t="shared" si="4"/>
        <v>21.276595744680851</v>
      </c>
      <c r="F22" s="137">
        <v>27</v>
      </c>
      <c r="G22" s="140">
        <f t="shared" si="5"/>
        <v>57.446808510638306</v>
      </c>
      <c r="H22" s="139">
        <v>8</v>
      </c>
      <c r="I22" s="138">
        <f t="shared" si="6"/>
        <v>17.021276595744681</v>
      </c>
      <c r="J22" s="137">
        <v>1</v>
      </c>
      <c r="K22" s="140">
        <f t="shared" si="7"/>
        <v>2.1276595744680851</v>
      </c>
      <c r="L22" s="139">
        <v>0</v>
      </c>
      <c r="M22" s="138">
        <f t="shared" si="8"/>
        <v>0</v>
      </c>
      <c r="N22" s="137">
        <v>1</v>
      </c>
      <c r="O22" s="140">
        <f t="shared" si="9"/>
        <v>2.1276595744680851</v>
      </c>
      <c r="P22" s="139">
        <f>N22+L22+J22+H22+F22+D22</f>
        <v>47</v>
      </c>
      <c r="Q22" s="140">
        <f t="shared" si="10"/>
        <v>66.197183098591552</v>
      </c>
    </row>
    <row r="23" spans="1:17" s="38" customFormat="1" ht="12.75" customHeight="1" x14ac:dyDescent="0.5">
      <c r="A23" s="378" t="s">
        <v>81</v>
      </c>
      <c r="B23" s="379"/>
      <c r="C23" s="129">
        <f>SUM(C24:C26)</f>
        <v>205</v>
      </c>
      <c r="D23" s="129">
        <f>SUM(D24:D26)</f>
        <v>35</v>
      </c>
      <c r="E23" s="131">
        <f>D23/$P23*100</f>
        <v>19.886363636363637</v>
      </c>
      <c r="F23" s="129">
        <f>SUM(F24:F26)</f>
        <v>92</v>
      </c>
      <c r="G23" s="131">
        <f>F23/$P23*100</f>
        <v>52.272727272727273</v>
      </c>
      <c r="H23" s="89">
        <f>SUM(H24:H26)</f>
        <v>43</v>
      </c>
      <c r="I23" s="130">
        <f>H23/$P23*100</f>
        <v>24.431818181818183</v>
      </c>
      <c r="J23" s="129">
        <f>SUM(J24:J26)</f>
        <v>2</v>
      </c>
      <c r="K23" s="131">
        <f>J23/$P23*100</f>
        <v>1.1363636363636365</v>
      </c>
      <c r="L23" s="89">
        <f>SUM(L24:L26)</f>
        <v>4</v>
      </c>
      <c r="M23" s="130">
        <f>L23/$P23*100</f>
        <v>2.2727272727272729</v>
      </c>
      <c r="N23" s="129">
        <f>SUM(N24:N26)</f>
        <v>0</v>
      </c>
      <c r="O23" s="131">
        <f>N23/$P23*100</f>
        <v>0</v>
      </c>
      <c r="P23" s="89">
        <f>SUM(P24:P26)</f>
        <v>176</v>
      </c>
      <c r="Q23" s="132">
        <f>P23/$C23*100</f>
        <v>85.853658536585371</v>
      </c>
    </row>
    <row r="24" spans="1:17" ht="12.75" customHeight="1" x14ac:dyDescent="0.5">
      <c r="A24" s="61">
        <v>1</v>
      </c>
      <c r="B24" s="62" t="s">
        <v>0</v>
      </c>
      <c r="C24" s="141">
        <f>'AUN-11.3-1'!T24</f>
        <v>99</v>
      </c>
      <c r="D24" s="142">
        <v>10</v>
      </c>
      <c r="E24" s="145">
        <f t="shared" si="4"/>
        <v>12.345679012345679</v>
      </c>
      <c r="F24" s="142">
        <v>40</v>
      </c>
      <c r="G24" s="145">
        <f t="shared" si="5"/>
        <v>49.382716049382715</v>
      </c>
      <c r="H24" s="144">
        <v>26</v>
      </c>
      <c r="I24" s="143">
        <f t="shared" si="6"/>
        <v>32.098765432098766</v>
      </c>
      <c r="J24" s="142">
        <v>1</v>
      </c>
      <c r="K24" s="145">
        <f t="shared" si="7"/>
        <v>1.2345679012345678</v>
      </c>
      <c r="L24" s="144">
        <v>4</v>
      </c>
      <c r="M24" s="143">
        <f t="shared" si="8"/>
        <v>4.9382716049382713</v>
      </c>
      <c r="N24" s="142">
        <v>0</v>
      </c>
      <c r="O24" s="145">
        <f t="shared" si="9"/>
        <v>0</v>
      </c>
      <c r="P24" s="144">
        <f>N24+L24+J24+H24+F24+D24</f>
        <v>81</v>
      </c>
      <c r="Q24" s="136">
        <f t="shared" si="10"/>
        <v>81.818181818181827</v>
      </c>
    </row>
    <row r="25" spans="1:17" s="81" customFormat="1" ht="12.75" customHeight="1" x14ac:dyDescent="0.5">
      <c r="A25" s="61">
        <v>2</v>
      </c>
      <c r="B25" s="62" t="s">
        <v>1</v>
      </c>
      <c r="C25" s="141">
        <f>'AUN-11.3-1'!T25</f>
        <v>62</v>
      </c>
      <c r="D25" s="142">
        <v>15</v>
      </c>
      <c r="E25" s="145">
        <f t="shared" si="4"/>
        <v>25.862068965517242</v>
      </c>
      <c r="F25" s="142">
        <v>33</v>
      </c>
      <c r="G25" s="145">
        <f t="shared" si="5"/>
        <v>56.896551724137936</v>
      </c>
      <c r="H25" s="144">
        <v>10</v>
      </c>
      <c r="I25" s="143">
        <f t="shared" si="6"/>
        <v>17.241379310344829</v>
      </c>
      <c r="J25" s="142">
        <v>0</v>
      </c>
      <c r="K25" s="145">
        <f t="shared" si="7"/>
        <v>0</v>
      </c>
      <c r="L25" s="144">
        <v>0</v>
      </c>
      <c r="M25" s="143">
        <f t="shared" si="8"/>
        <v>0</v>
      </c>
      <c r="N25" s="142">
        <v>0</v>
      </c>
      <c r="O25" s="145">
        <f t="shared" si="9"/>
        <v>0</v>
      </c>
      <c r="P25" s="144">
        <f>N25+L25+J25+H25+F25+D25</f>
        <v>58</v>
      </c>
      <c r="Q25" s="136">
        <f t="shared" si="10"/>
        <v>93.548387096774192</v>
      </c>
    </row>
    <row r="26" spans="1:17" ht="12.75" customHeight="1" x14ac:dyDescent="0.5">
      <c r="A26" s="74">
        <v>3</v>
      </c>
      <c r="B26" s="75" t="s">
        <v>2</v>
      </c>
      <c r="C26" s="146">
        <f>'AUN-11.3-1'!T26</f>
        <v>44</v>
      </c>
      <c r="D26" s="147">
        <v>10</v>
      </c>
      <c r="E26" s="150">
        <f t="shared" si="4"/>
        <v>27.027027027027028</v>
      </c>
      <c r="F26" s="147">
        <v>19</v>
      </c>
      <c r="G26" s="150">
        <f t="shared" si="5"/>
        <v>51.351351351351347</v>
      </c>
      <c r="H26" s="149">
        <v>7</v>
      </c>
      <c r="I26" s="148">
        <f t="shared" si="6"/>
        <v>18.918918918918919</v>
      </c>
      <c r="J26" s="147">
        <v>1</v>
      </c>
      <c r="K26" s="150">
        <f t="shared" si="7"/>
        <v>2.7027027027027026</v>
      </c>
      <c r="L26" s="149">
        <v>0</v>
      </c>
      <c r="M26" s="148">
        <f t="shared" si="8"/>
        <v>0</v>
      </c>
      <c r="N26" s="147">
        <v>0</v>
      </c>
      <c r="O26" s="150">
        <f t="shared" si="9"/>
        <v>0</v>
      </c>
      <c r="P26" s="149">
        <f>N26+L26+J26+H26+F26+D26</f>
        <v>37</v>
      </c>
      <c r="Q26" s="140">
        <f t="shared" si="10"/>
        <v>84.090909090909093</v>
      </c>
    </row>
    <row r="27" spans="1:17" s="38" customFormat="1" ht="12.75" customHeight="1" x14ac:dyDescent="0.5">
      <c r="A27" s="396" t="s">
        <v>80</v>
      </c>
      <c r="B27" s="367"/>
      <c r="C27" s="85">
        <f>SUM(C28:C49)</f>
        <v>1332</v>
      </c>
      <c r="D27" s="85">
        <f>SUM(D28:D49)</f>
        <v>247</v>
      </c>
      <c r="E27" s="84">
        <f>D27/$P27*100</f>
        <v>21.165381319622963</v>
      </c>
      <c r="F27" s="85">
        <f>SUM(F28:F49)</f>
        <v>548</v>
      </c>
      <c r="G27" s="84">
        <f>F27/$P27*100</f>
        <v>46.958011996572409</v>
      </c>
      <c r="H27" s="86">
        <f>SUM(H28:H49)</f>
        <v>296</v>
      </c>
      <c r="I27" s="82">
        <f>H27/$P27*100</f>
        <v>25.36418166238218</v>
      </c>
      <c r="J27" s="85">
        <f>SUM(J28:J49)</f>
        <v>44</v>
      </c>
      <c r="K27" s="84">
        <f>J27/$P27*100</f>
        <v>3.7703513281919454</v>
      </c>
      <c r="L27" s="83">
        <f>SUM(L28:L49)</f>
        <v>19</v>
      </c>
      <c r="M27" s="82">
        <f>L27/$P27*100</f>
        <v>1.6281062553556127</v>
      </c>
      <c r="N27" s="129">
        <f>SUM(N28:N49)</f>
        <v>13</v>
      </c>
      <c r="O27" s="84">
        <f>N27/$P27*100</f>
        <v>1.1139674378748929</v>
      </c>
      <c r="P27" s="86">
        <f>SUM(P28:P49)</f>
        <v>1167</v>
      </c>
      <c r="Q27" s="90">
        <f>P27/$C27*100</f>
        <v>87.612612612612622</v>
      </c>
    </row>
    <row r="28" spans="1:17" ht="12.75" customHeight="1" x14ac:dyDescent="0.5">
      <c r="A28" s="61">
        <v>1</v>
      </c>
      <c r="B28" s="62" t="s">
        <v>14</v>
      </c>
      <c r="C28" s="141">
        <f>'AUN-11.3-1'!T28</f>
        <v>50</v>
      </c>
      <c r="D28" s="142">
        <v>6</v>
      </c>
      <c r="E28" s="145">
        <f t="shared" si="4"/>
        <v>17.647058823529413</v>
      </c>
      <c r="F28" s="142">
        <v>14</v>
      </c>
      <c r="G28" s="145">
        <f t="shared" si="5"/>
        <v>41.17647058823529</v>
      </c>
      <c r="H28" s="144">
        <v>9</v>
      </c>
      <c r="I28" s="143">
        <f t="shared" si="6"/>
        <v>26.47058823529412</v>
      </c>
      <c r="J28" s="142">
        <v>1</v>
      </c>
      <c r="K28" s="145">
        <f t="shared" si="7"/>
        <v>2.9411764705882351</v>
      </c>
      <c r="L28" s="144">
        <v>2</v>
      </c>
      <c r="M28" s="143">
        <f t="shared" si="8"/>
        <v>5.8823529411764701</v>
      </c>
      <c r="N28" s="142">
        <v>2</v>
      </c>
      <c r="O28" s="145">
        <f t="shared" si="9"/>
        <v>5.8823529411764701</v>
      </c>
      <c r="P28" s="144">
        <f>N28+L28+J28+H28+F28+D28</f>
        <v>34</v>
      </c>
      <c r="Q28" s="136">
        <f t="shared" si="10"/>
        <v>68</v>
      </c>
    </row>
    <row r="29" spans="1:17" ht="12.75" customHeight="1" x14ac:dyDescent="0.5">
      <c r="A29" s="61">
        <v>2</v>
      </c>
      <c r="B29" s="62" t="s">
        <v>117</v>
      </c>
      <c r="C29" s="141">
        <f>'AUN-11.3-1'!T29</f>
        <v>75</v>
      </c>
      <c r="D29" s="142">
        <v>16</v>
      </c>
      <c r="E29" s="145">
        <f t="shared" ref="E29:E36" si="11">D29/$P29*100</f>
        <v>22.535211267605636</v>
      </c>
      <c r="F29" s="142">
        <v>38</v>
      </c>
      <c r="G29" s="145">
        <f t="shared" ref="G29:G36" si="12">F29/$P29*100</f>
        <v>53.521126760563376</v>
      </c>
      <c r="H29" s="144">
        <v>10</v>
      </c>
      <c r="I29" s="143">
        <f t="shared" ref="I29:I36" si="13">H29/$P29*100</f>
        <v>14.084507042253522</v>
      </c>
      <c r="J29" s="142">
        <v>4</v>
      </c>
      <c r="K29" s="145">
        <f t="shared" ref="K29:K36" si="14">J29/$P29*100</f>
        <v>5.6338028169014089</v>
      </c>
      <c r="L29" s="144">
        <v>1</v>
      </c>
      <c r="M29" s="143">
        <f t="shared" ref="M29:M36" si="15">L29/$P29*100</f>
        <v>1.4084507042253522</v>
      </c>
      <c r="N29" s="142">
        <v>2</v>
      </c>
      <c r="O29" s="145">
        <f t="shared" ref="O29:O36" si="16">N29/$P29*100</f>
        <v>2.8169014084507045</v>
      </c>
      <c r="P29" s="144">
        <f>N29+L29+J29+H29+F29+D29</f>
        <v>71</v>
      </c>
      <c r="Q29" s="136">
        <f t="shared" ref="Q29:Q36" si="17">P29/$C29*100</f>
        <v>94.666666666666671</v>
      </c>
    </row>
    <row r="30" spans="1:17" ht="12.75" customHeight="1" x14ac:dyDescent="0.5">
      <c r="A30" s="74">
        <v>3</v>
      </c>
      <c r="B30" s="75" t="s">
        <v>45</v>
      </c>
      <c r="C30" s="146">
        <f>'AUN-11.3-1'!T30</f>
        <v>25</v>
      </c>
      <c r="D30" s="147">
        <v>5</v>
      </c>
      <c r="E30" s="150">
        <f t="shared" si="11"/>
        <v>29.411764705882355</v>
      </c>
      <c r="F30" s="147">
        <v>10</v>
      </c>
      <c r="G30" s="150">
        <f t="shared" si="12"/>
        <v>58.82352941176471</v>
      </c>
      <c r="H30" s="149">
        <v>2</v>
      </c>
      <c r="I30" s="148">
        <f t="shared" si="13"/>
        <v>11.76470588235294</v>
      </c>
      <c r="J30" s="147">
        <v>0</v>
      </c>
      <c r="K30" s="150">
        <f t="shared" si="14"/>
        <v>0</v>
      </c>
      <c r="L30" s="149">
        <v>0</v>
      </c>
      <c r="M30" s="148">
        <f t="shared" si="15"/>
        <v>0</v>
      </c>
      <c r="N30" s="147">
        <v>0</v>
      </c>
      <c r="O30" s="150">
        <f t="shared" si="16"/>
        <v>0</v>
      </c>
      <c r="P30" s="149">
        <f>N30+L30+J30+H30+F30+D30</f>
        <v>17</v>
      </c>
      <c r="Q30" s="140">
        <f t="shared" si="17"/>
        <v>68</v>
      </c>
    </row>
    <row r="31" spans="1:17" s="44" customFormat="1" ht="12.75" customHeight="1" x14ac:dyDescent="0.5">
      <c r="A31" s="72">
        <v>4</v>
      </c>
      <c r="B31" s="73" t="s">
        <v>92</v>
      </c>
      <c r="C31" s="163">
        <f>'AUN-11.3-1'!T31</f>
        <v>81</v>
      </c>
      <c r="D31" s="118">
        <v>14</v>
      </c>
      <c r="E31" s="121">
        <f t="shared" si="11"/>
        <v>19.444444444444446</v>
      </c>
      <c r="F31" s="118">
        <v>29</v>
      </c>
      <c r="G31" s="121">
        <f t="shared" si="12"/>
        <v>40.277777777777779</v>
      </c>
      <c r="H31" s="120">
        <v>23</v>
      </c>
      <c r="I31" s="119">
        <f t="shared" si="13"/>
        <v>31.944444444444443</v>
      </c>
      <c r="J31" s="118">
        <v>5</v>
      </c>
      <c r="K31" s="121">
        <f t="shared" si="14"/>
        <v>6.9444444444444446</v>
      </c>
      <c r="L31" s="120">
        <v>0</v>
      </c>
      <c r="M31" s="119">
        <f t="shared" si="15"/>
        <v>0</v>
      </c>
      <c r="N31" s="118">
        <v>1</v>
      </c>
      <c r="O31" s="121">
        <f t="shared" si="16"/>
        <v>1.3888888888888888</v>
      </c>
      <c r="P31" s="120">
        <f t="shared" ref="P31:P36" si="18">N31+L31+J31+H31+F31+D31</f>
        <v>72</v>
      </c>
      <c r="Q31" s="164">
        <f t="shared" si="17"/>
        <v>88.888888888888886</v>
      </c>
    </row>
    <row r="32" spans="1:17" ht="12.75" customHeight="1" x14ac:dyDescent="0.5">
      <c r="A32" s="61">
        <v>5</v>
      </c>
      <c r="B32" s="62" t="s">
        <v>3</v>
      </c>
      <c r="C32" s="141">
        <f>'AUN-11.3-1'!T32</f>
        <v>95</v>
      </c>
      <c r="D32" s="100">
        <v>32</v>
      </c>
      <c r="E32" s="103">
        <f t="shared" si="11"/>
        <v>38.554216867469883</v>
      </c>
      <c r="F32" s="100">
        <v>26</v>
      </c>
      <c r="G32" s="103">
        <f t="shared" si="12"/>
        <v>31.325301204819279</v>
      </c>
      <c r="H32" s="102">
        <v>18</v>
      </c>
      <c r="I32" s="101">
        <f t="shared" si="13"/>
        <v>21.686746987951807</v>
      </c>
      <c r="J32" s="100">
        <v>4</v>
      </c>
      <c r="K32" s="103">
        <f t="shared" si="14"/>
        <v>4.8192771084337354</v>
      </c>
      <c r="L32" s="102">
        <v>0</v>
      </c>
      <c r="M32" s="101">
        <f t="shared" si="15"/>
        <v>0</v>
      </c>
      <c r="N32" s="100">
        <v>3</v>
      </c>
      <c r="O32" s="103">
        <f t="shared" si="16"/>
        <v>3.6144578313253009</v>
      </c>
      <c r="P32" s="102">
        <f t="shared" si="18"/>
        <v>83</v>
      </c>
      <c r="Q32" s="112">
        <f t="shared" si="17"/>
        <v>87.368421052631589</v>
      </c>
    </row>
    <row r="33" spans="1:17" ht="12.75" customHeight="1" x14ac:dyDescent="0.5">
      <c r="A33" s="61">
        <v>6</v>
      </c>
      <c r="B33" s="62" t="s">
        <v>4</v>
      </c>
      <c r="C33" s="141">
        <f>'AUN-11.3-1'!T33</f>
        <v>27</v>
      </c>
      <c r="D33" s="100">
        <v>1</v>
      </c>
      <c r="E33" s="103">
        <f t="shared" si="11"/>
        <v>4.1666666666666661</v>
      </c>
      <c r="F33" s="100">
        <v>14</v>
      </c>
      <c r="G33" s="103">
        <f t="shared" si="12"/>
        <v>58.333333333333336</v>
      </c>
      <c r="H33" s="102">
        <v>8</v>
      </c>
      <c r="I33" s="101">
        <f t="shared" si="13"/>
        <v>33.333333333333329</v>
      </c>
      <c r="J33" s="100">
        <v>1</v>
      </c>
      <c r="K33" s="103">
        <f t="shared" si="14"/>
        <v>4.1666666666666661</v>
      </c>
      <c r="L33" s="102">
        <v>0</v>
      </c>
      <c r="M33" s="101">
        <f t="shared" si="15"/>
        <v>0</v>
      </c>
      <c r="N33" s="100">
        <v>0</v>
      </c>
      <c r="O33" s="103">
        <f t="shared" si="16"/>
        <v>0</v>
      </c>
      <c r="P33" s="102">
        <f t="shared" si="18"/>
        <v>24</v>
      </c>
      <c r="Q33" s="112">
        <f t="shared" si="17"/>
        <v>88.888888888888886</v>
      </c>
    </row>
    <row r="34" spans="1:17" ht="12.75" customHeight="1" x14ac:dyDescent="0.5">
      <c r="A34" s="61">
        <v>7</v>
      </c>
      <c r="B34" s="62" t="s">
        <v>5</v>
      </c>
      <c r="C34" s="141">
        <f>'AUN-11.3-1'!T34</f>
        <v>110</v>
      </c>
      <c r="D34" s="100">
        <v>12</v>
      </c>
      <c r="E34" s="103">
        <f t="shared" si="11"/>
        <v>11.650485436893204</v>
      </c>
      <c r="F34" s="100">
        <v>57</v>
      </c>
      <c r="G34" s="103">
        <f t="shared" si="12"/>
        <v>55.339805825242713</v>
      </c>
      <c r="H34" s="102">
        <v>32</v>
      </c>
      <c r="I34" s="101">
        <f t="shared" si="13"/>
        <v>31.067961165048541</v>
      </c>
      <c r="J34" s="100">
        <v>1</v>
      </c>
      <c r="K34" s="103">
        <f t="shared" si="14"/>
        <v>0.97087378640776689</v>
      </c>
      <c r="L34" s="102">
        <v>1</v>
      </c>
      <c r="M34" s="101">
        <f t="shared" si="15"/>
        <v>0.97087378640776689</v>
      </c>
      <c r="N34" s="100">
        <v>0</v>
      </c>
      <c r="O34" s="103">
        <f t="shared" si="16"/>
        <v>0</v>
      </c>
      <c r="P34" s="102">
        <f t="shared" si="18"/>
        <v>103</v>
      </c>
      <c r="Q34" s="112">
        <f t="shared" si="17"/>
        <v>93.63636363636364</v>
      </c>
    </row>
    <row r="35" spans="1:17" ht="12.75" customHeight="1" x14ac:dyDescent="0.5">
      <c r="A35" s="61">
        <v>8</v>
      </c>
      <c r="B35" s="62" t="s">
        <v>118</v>
      </c>
      <c r="C35" s="141">
        <f>'AUN-11.3-1'!T35</f>
        <v>2</v>
      </c>
      <c r="D35" s="100">
        <v>0</v>
      </c>
      <c r="E35" s="103">
        <f t="shared" si="11"/>
        <v>0</v>
      </c>
      <c r="F35" s="100">
        <v>1</v>
      </c>
      <c r="G35" s="103">
        <f t="shared" si="12"/>
        <v>100</v>
      </c>
      <c r="H35" s="102">
        <v>0</v>
      </c>
      <c r="I35" s="101">
        <f t="shared" si="13"/>
        <v>0</v>
      </c>
      <c r="J35" s="100">
        <v>0</v>
      </c>
      <c r="K35" s="103">
        <f t="shared" si="14"/>
        <v>0</v>
      </c>
      <c r="L35" s="102">
        <v>0</v>
      </c>
      <c r="M35" s="101">
        <f t="shared" si="15"/>
        <v>0</v>
      </c>
      <c r="N35" s="100">
        <v>0</v>
      </c>
      <c r="O35" s="103">
        <f t="shared" si="16"/>
        <v>0</v>
      </c>
      <c r="P35" s="102">
        <f t="shared" si="18"/>
        <v>1</v>
      </c>
      <c r="Q35" s="112">
        <f t="shared" si="17"/>
        <v>50</v>
      </c>
    </row>
    <row r="36" spans="1:17" ht="12.75" customHeight="1" x14ac:dyDescent="0.5">
      <c r="A36" s="61">
        <v>9</v>
      </c>
      <c r="B36" s="62" t="s">
        <v>6</v>
      </c>
      <c r="C36" s="141">
        <f>'AUN-11.3-1'!T36</f>
        <v>59</v>
      </c>
      <c r="D36" s="100">
        <v>10</v>
      </c>
      <c r="E36" s="103">
        <f t="shared" si="11"/>
        <v>20</v>
      </c>
      <c r="F36" s="100">
        <v>17</v>
      </c>
      <c r="G36" s="103">
        <f t="shared" si="12"/>
        <v>34</v>
      </c>
      <c r="H36" s="102">
        <v>17</v>
      </c>
      <c r="I36" s="101">
        <f t="shared" si="13"/>
        <v>34</v>
      </c>
      <c r="J36" s="100">
        <v>5</v>
      </c>
      <c r="K36" s="103">
        <f t="shared" si="14"/>
        <v>10</v>
      </c>
      <c r="L36" s="102"/>
      <c r="M36" s="101">
        <f t="shared" si="15"/>
        <v>0</v>
      </c>
      <c r="N36" s="100">
        <v>1</v>
      </c>
      <c r="O36" s="103">
        <f t="shared" si="16"/>
        <v>2</v>
      </c>
      <c r="P36" s="102">
        <f t="shared" si="18"/>
        <v>50</v>
      </c>
      <c r="Q36" s="112">
        <f t="shared" si="17"/>
        <v>84.745762711864401</v>
      </c>
    </row>
    <row r="37" spans="1:17" ht="12.75" customHeight="1" x14ac:dyDescent="0.5">
      <c r="A37" s="61">
        <v>10</v>
      </c>
      <c r="B37" s="62" t="s">
        <v>7</v>
      </c>
      <c r="C37" s="141">
        <f>'AUN-11.3-1'!T37</f>
        <v>91</v>
      </c>
      <c r="D37" s="142">
        <v>13</v>
      </c>
      <c r="E37" s="145">
        <f t="shared" si="4"/>
        <v>14.444444444444443</v>
      </c>
      <c r="F37" s="142">
        <v>50</v>
      </c>
      <c r="G37" s="145">
        <f t="shared" si="5"/>
        <v>55.555555555555557</v>
      </c>
      <c r="H37" s="144">
        <v>24</v>
      </c>
      <c r="I37" s="143">
        <f t="shared" si="6"/>
        <v>26.666666666666668</v>
      </c>
      <c r="J37" s="142">
        <v>0</v>
      </c>
      <c r="K37" s="145">
        <f t="shared" si="7"/>
        <v>0</v>
      </c>
      <c r="L37" s="144">
        <v>3</v>
      </c>
      <c r="M37" s="143">
        <f t="shared" si="8"/>
        <v>3.3333333333333335</v>
      </c>
      <c r="N37" s="142">
        <v>0</v>
      </c>
      <c r="O37" s="145">
        <f t="shared" si="9"/>
        <v>0</v>
      </c>
      <c r="P37" s="144">
        <f>N37+L37+J37+H37+F37+D37</f>
        <v>90</v>
      </c>
      <c r="Q37" s="136">
        <f t="shared" si="10"/>
        <v>98.901098901098905</v>
      </c>
    </row>
    <row r="38" spans="1:17" ht="12.75" customHeight="1" x14ac:dyDescent="0.5">
      <c r="A38" s="61">
        <v>11</v>
      </c>
      <c r="B38" s="62" t="s">
        <v>119</v>
      </c>
      <c r="C38" s="141">
        <f>'AUN-11.3-1'!T38</f>
        <v>40</v>
      </c>
      <c r="D38" s="142">
        <v>9</v>
      </c>
      <c r="E38" s="145">
        <f t="shared" si="4"/>
        <v>23.684210526315788</v>
      </c>
      <c r="F38" s="142">
        <v>19</v>
      </c>
      <c r="G38" s="145">
        <f t="shared" si="5"/>
        <v>50</v>
      </c>
      <c r="H38" s="144">
        <v>7</v>
      </c>
      <c r="I38" s="143">
        <f t="shared" si="6"/>
        <v>18.421052631578945</v>
      </c>
      <c r="J38" s="142">
        <v>2</v>
      </c>
      <c r="K38" s="145">
        <f t="shared" si="7"/>
        <v>5.2631578947368416</v>
      </c>
      <c r="L38" s="144">
        <v>0</v>
      </c>
      <c r="M38" s="143">
        <f t="shared" si="8"/>
        <v>0</v>
      </c>
      <c r="N38" s="142">
        <v>1</v>
      </c>
      <c r="O38" s="145">
        <f t="shared" si="9"/>
        <v>2.6315789473684208</v>
      </c>
      <c r="P38" s="144">
        <f>N38+L38+J38+H38+F38+D38</f>
        <v>38</v>
      </c>
      <c r="Q38" s="136">
        <f t="shared" si="10"/>
        <v>95</v>
      </c>
    </row>
    <row r="39" spans="1:17" s="44" customFormat="1" ht="12.75" customHeight="1" x14ac:dyDescent="0.5">
      <c r="A39" s="61">
        <v>12</v>
      </c>
      <c r="B39" s="62" t="s">
        <v>8</v>
      </c>
      <c r="C39" s="141">
        <f>'AUN-11.3-1'!T39</f>
        <v>23</v>
      </c>
      <c r="D39" s="100">
        <v>7</v>
      </c>
      <c r="E39" s="103">
        <f t="shared" si="4"/>
        <v>43.75</v>
      </c>
      <c r="F39" s="100">
        <v>7</v>
      </c>
      <c r="G39" s="103">
        <f t="shared" si="5"/>
        <v>43.75</v>
      </c>
      <c r="H39" s="102">
        <v>2</v>
      </c>
      <c r="I39" s="101">
        <f t="shared" si="6"/>
        <v>12.5</v>
      </c>
      <c r="J39" s="100">
        <v>0</v>
      </c>
      <c r="K39" s="103">
        <f t="shared" si="7"/>
        <v>0</v>
      </c>
      <c r="L39" s="102">
        <v>0</v>
      </c>
      <c r="M39" s="101">
        <f t="shared" si="8"/>
        <v>0</v>
      </c>
      <c r="N39" s="100">
        <v>0</v>
      </c>
      <c r="O39" s="103">
        <f t="shared" si="9"/>
        <v>0</v>
      </c>
      <c r="P39" s="102">
        <f t="shared" ref="P39:P49" si="19">N39+L39+J39+H39+F39+D39</f>
        <v>16</v>
      </c>
      <c r="Q39" s="112">
        <f t="shared" si="10"/>
        <v>69.565217391304344</v>
      </c>
    </row>
    <row r="40" spans="1:17" ht="12.75" customHeight="1" x14ac:dyDescent="0.5">
      <c r="A40" s="61">
        <v>13</v>
      </c>
      <c r="B40" s="62" t="s">
        <v>9</v>
      </c>
      <c r="C40" s="141">
        <f>'AUN-11.3-1'!T40</f>
        <v>121</v>
      </c>
      <c r="D40" s="100">
        <v>18</v>
      </c>
      <c r="E40" s="103">
        <f t="shared" si="4"/>
        <v>16.513761467889911</v>
      </c>
      <c r="F40" s="100">
        <v>47</v>
      </c>
      <c r="G40" s="103">
        <f t="shared" si="5"/>
        <v>43.119266055045877</v>
      </c>
      <c r="H40" s="102">
        <v>37</v>
      </c>
      <c r="I40" s="101">
        <f t="shared" si="6"/>
        <v>33.944954128440372</v>
      </c>
      <c r="J40" s="100">
        <v>6</v>
      </c>
      <c r="K40" s="103">
        <f t="shared" si="7"/>
        <v>5.5045871559633035</v>
      </c>
      <c r="L40" s="102">
        <v>1</v>
      </c>
      <c r="M40" s="101">
        <f t="shared" si="8"/>
        <v>0.91743119266055051</v>
      </c>
      <c r="N40" s="100">
        <v>0</v>
      </c>
      <c r="O40" s="103">
        <f t="shared" si="9"/>
        <v>0</v>
      </c>
      <c r="P40" s="102">
        <f t="shared" si="19"/>
        <v>109</v>
      </c>
      <c r="Q40" s="112">
        <f t="shared" si="10"/>
        <v>90.082644628099175</v>
      </c>
    </row>
    <row r="41" spans="1:17" ht="12.75" customHeight="1" x14ac:dyDescent="0.5">
      <c r="A41" s="61">
        <v>14</v>
      </c>
      <c r="B41" s="62" t="s">
        <v>120</v>
      </c>
      <c r="C41" s="141">
        <f>'AUN-11.3-1'!T41</f>
        <v>42</v>
      </c>
      <c r="D41" s="100">
        <v>13</v>
      </c>
      <c r="E41" s="103">
        <f t="shared" ref="E41" si="20">D41/$P41*100</f>
        <v>35.135135135135137</v>
      </c>
      <c r="F41" s="100">
        <v>12</v>
      </c>
      <c r="G41" s="103">
        <f t="shared" ref="G41" si="21">F41/$P41*100</f>
        <v>32.432432432432435</v>
      </c>
      <c r="H41" s="102">
        <v>11</v>
      </c>
      <c r="I41" s="101">
        <f t="shared" ref="I41" si="22">H41/$P41*100</f>
        <v>29.72972972972973</v>
      </c>
      <c r="J41" s="100">
        <v>0</v>
      </c>
      <c r="K41" s="103">
        <f t="shared" ref="K41" si="23">J41/$P41*100</f>
        <v>0</v>
      </c>
      <c r="L41" s="102">
        <v>1</v>
      </c>
      <c r="M41" s="101">
        <f t="shared" ref="M41" si="24">L41/$P41*100</f>
        <v>2.7027027027027026</v>
      </c>
      <c r="N41" s="100">
        <v>0</v>
      </c>
      <c r="O41" s="103">
        <f t="shared" ref="O41" si="25">N41/$P41*100</f>
        <v>0</v>
      </c>
      <c r="P41" s="102">
        <f t="shared" ref="P41" si="26">N41+L41+J41+H41+F41+D41</f>
        <v>37</v>
      </c>
      <c r="Q41" s="112">
        <f t="shared" ref="Q41" si="27">P41/$C41*100</f>
        <v>88.095238095238088</v>
      </c>
    </row>
    <row r="42" spans="1:17" ht="12.75" customHeight="1" x14ac:dyDescent="0.5">
      <c r="A42" s="61">
        <v>15</v>
      </c>
      <c r="B42" s="62" t="s">
        <v>121</v>
      </c>
      <c r="C42" s="141">
        <f>'AUN-11.3-1'!T42</f>
        <v>82</v>
      </c>
      <c r="D42" s="100">
        <v>18</v>
      </c>
      <c r="E42" s="103">
        <f t="shared" si="4"/>
        <v>26.47058823529412</v>
      </c>
      <c r="F42" s="100">
        <v>30</v>
      </c>
      <c r="G42" s="103">
        <f t="shared" si="5"/>
        <v>44.117647058823529</v>
      </c>
      <c r="H42" s="102">
        <v>14</v>
      </c>
      <c r="I42" s="101">
        <f t="shared" si="6"/>
        <v>20.588235294117645</v>
      </c>
      <c r="J42" s="100">
        <v>4</v>
      </c>
      <c r="K42" s="103">
        <f t="shared" si="7"/>
        <v>5.8823529411764701</v>
      </c>
      <c r="L42" s="102">
        <v>1</v>
      </c>
      <c r="M42" s="101">
        <f t="shared" si="8"/>
        <v>1.4705882352941175</v>
      </c>
      <c r="N42" s="100">
        <v>1</v>
      </c>
      <c r="O42" s="103">
        <f t="shared" si="9"/>
        <v>1.4705882352941175</v>
      </c>
      <c r="P42" s="102">
        <f t="shared" si="19"/>
        <v>68</v>
      </c>
      <c r="Q42" s="112">
        <f t="shared" si="10"/>
        <v>82.926829268292678</v>
      </c>
    </row>
    <row r="43" spans="1:17" ht="12.75" customHeight="1" x14ac:dyDescent="0.5">
      <c r="A43" s="61">
        <v>16</v>
      </c>
      <c r="B43" s="62" t="s">
        <v>10</v>
      </c>
      <c r="C43" s="141">
        <f>'AUN-11.3-1'!T43</f>
        <v>108</v>
      </c>
      <c r="D43" s="100">
        <v>20</v>
      </c>
      <c r="E43" s="103">
        <f t="shared" si="4"/>
        <v>20.202020202020201</v>
      </c>
      <c r="F43" s="100">
        <v>51</v>
      </c>
      <c r="G43" s="103">
        <f t="shared" si="5"/>
        <v>51.515151515151516</v>
      </c>
      <c r="H43" s="102">
        <v>21</v>
      </c>
      <c r="I43" s="101">
        <f t="shared" si="6"/>
        <v>21.212121212121211</v>
      </c>
      <c r="J43" s="100">
        <v>4</v>
      </c>
      <c r="K43" s="103">
        <f t="shared" si="7"/>
        <v>4.0404040404040407</v>
      </c>
      <c r="L43" s="102">
        <v>3</v>
      </c>
      <c r="M43" s="101">
        <f t="shared" si="8"/>
        <v>3.0303030303030303</v>
      </c>
      <c r="N43" s="100">
        <v>0</v>
      </c>
      <c r="O43" s="103">
        <f t="shared" si="9"/>
        <v>0</v>
      </c>
      <c r="P43" s="102">
        <f t="shared" si="19"/>
        <v>99</v>
      </c>
      <c r="Q43" s="112">
        <f t="shared" si="10"/>
        <v>91.666666666666657</v>
      </c>
    </row>
    <row r="44" spans="1:17" ht="12.75" customHeight="1" x14ac:dyDescent="0.5">
      <c r="A44" s="61">
        <v>17</v>
      </c>
      <c r="B44" s="62" t="s">
        <v>11</v>
      </c>
      <c r="C44" s="141">
        <f>'AUN-11.3-1'!T44</f>
        <v>62</v>
      </c>
      <c r="D44" s="100">
        <v>12</v>
      </c>
      <c r="E44" s="103">
        <f t="shared" si="4"/>
        <v>22.222222222222221</v>
      </c>
      <c r="F44" s="100">
        <v>25</v>
      </c>
      <c r="G44" s="103">
        <f t="shared" si="5"/>
        <v>46.296296296296298</v>
      </c>
      <c r="H44" s="102">
        <v>13</v>
      </c>
      <c r="I44" s="101">
        <f t="shared" si="6"/>
        <v>24.074074074074073</v>
      </c>
      <c r="J44" s="100">
        <v>2</v>
      </c>
      <c r="K44" s="103">
        <f t="shared" si="7"/>
        <v>3.7037037037037033</v>
      </c>
      <c r="L44" s="102">
        <v>2</v>
      </c>
      <c r="M44" s="101">
        <f t="shared" si="8"/>
        <v>3.7037037037037033</v>
      </c>
      <c r="N44" s="100">
        <v>0</v>
      </c>
      <c r="O44" s="103">
        <f t="shared" si="9"/>
        <v>0</v>
      </c>
      <c r="P44" s="102">
        <f t="shared" si="19"/>
        <v>54</v>
      </c>
      <c r="Q44" s="112">
        <f t="shared" si="10"/>
        <v>87.096774193548384</v>
      </c>
    </row>
    <row r="45" spans="1:17" ht="12.75" customHeight="1" x14ac:dyDescent="0.5">
      <c r="A45" s="61">
        <v>18</v>
      </c>
      <c r="B45" s="62" t="s">
        <v>12</v>
      </c>
      <c r="C45" s="141">
        <f>'AUN-11.3-1'!T45</f>
        <v>53</v>
      </c>
      <c r="D45" s="100">
        <v>12</v>
      </c>
      <c r="E45" s="103">
        <f t="shared" si="4"/>
        <v>30.76923076923077</v>
      </c>
      <c r="F45" s="100">
        <v>14</v>
      </c>
      <c r="G45" s="103">
        <f t="shared" si="5"/>
        <v>35.897435897435898</v>
      </c>
      <c r="H45" s="102">
        <v>10</v>
      </c>
      <c r="I45" s="101">
        <f t="shared" si="6"/>
        <v>25.641025641025639</v>
      </c>
      <c r="J45" s="100">
        <v>0</v>
      </c>
      <c r="K45" s="103">
        <f t="shared" si="7"/>
        <v>0</v>
      </c>
      <c r="L45" s="102">
        <v>3</v>
      </c>
      <c r="M45" s="101">
        <f t="shared" si="8"/>
        <v>7.6923076923076925</v>
      </c>
      <c r="N45" s="100">
        <v>0</v>
      </c>
      <c r="O45" s="103">
        <f t="shared" si="9"/>
        <v>0</v>
      </c>
      <c r="P45" s="102">
        <f t="shared" si="19"/>
        <v>39</v>
      </c>
      <c r="Q45" s="112">
        <f t="shared" si="10"/>
        <v>73.584905660377359</v>
      </c>
    </row>
    <row r="46" spans="1:17" ht="12.75" customHeight="1" x14ac:dyDescent="0.5">
      <c r="A46" s="61">
        <v>19</v>
      </c>
      <c r="B46" s="62" t="s">
        <v>90</v>
      </c>
      <c r="C46" s="141">
        <f>'AUN-11.3-1'!T46</f>
        <v>41</v>
      </c>
      <c r="D46" s="100">
        <v>7</v>
      </c>
      <c r="E46" s="103">
        <f t="shared" si="4"/>
        <v>18.918918918918919</v>
      </c>
      <c r="F46" s="100">
        <v>21</v>
      </c>
      <c r="G46" s="103">
        <f t="shared" si="5"/>
        <v>56.756756756756758</v>
      </c>
      <c r="H46" s="102">
        <v>5</v>
      </c>
      <c r="I46" s="101">
        <f t="shared" si="6"/>
        <v>13.513513513513514</v>
      </c>
      <c r="J46" s="100">
        <v>3</v>
      </c>
      <c r="K46" s="103">
        <f t="shared" si="7"/>
        <v>8.1081081081081088</v>
      </c>
      <c r="L46" s="102">
        <v>1</v>
      </c>
      <c r="M46" s="101">
        <f t="shared" si="8"/>
        <v>2.7027027027027026</v>
      </c>
      <c r="N46" s="100">
        <v>0</v>
      </c>
      <c r="O46" s="103">
        <f t="shared" si="9"/>
        <v>0</v>
      </c>
      <c r="P46" s="102">
        <f t="shared" si="19"/>
        <v>37</v>
      </c>
      <c r="Q46" s="112">
        <f t="shared" si="10"/>
        <v>90.243902439024396</v>
      </c>
    </row>
    <row r="47" spans="1:17" ht="12.75" customHeight="1" x14ac:dyDescent="0.5">
      <c r="A47" s="61">
        <v>20</v>
      </c>
      <c r="B47" s="62" t="s">
        <v>122</v>
      </c>
      <c r="C47" s="141">
        <f>'AUN-11.3-1'!T47</f>
        <v>42</v>
      </c>
      <c r="D47" s="100">
        <v>7</v>
      </c>
      <c r="E47" s="103">
        <f t="shared" ref="E47" si="28">D47/$P47*100</f>
        <v>20.588235294117645</v>
      </c>
      <c r="F47" s="100">
        <v>10</v>
      </c>
      <c r="G47" s="103">
        <f t="shared" ref="G47" si="29">F47/$P47*100</f>
        <v>29.411764705882355</v>
      </c>
      <c r="H47" s="102">
        <v>17</v>
      </c>
      <c r="I47" s="101">
        <f t="shared" ref="I47" si="30">H47/$P47*100</f>
        <v>50</v>
      </c>
      <c r="J47" s="100">
        <v>0</v>
      </c>
      <c r="K47" s="103">
        <f t="shared" ref="K47" si="31">J47/$P47*100</f>
        <v>0</v>
      </c>
      <c r="L47" s="102">
        <v>0</v>
      </c>
      <c r="M47" s="101">
        <f t="shared" ref="M47" si="32">L47/$P47*100</f>
        <v>0</v>
      </c>
      <c r="N47" s="100">
        <v>0</v>
      </c>
      <c r="O47" s="103">
        <f t="shared" ref="O47" si="33">N47/$P47*100</f>
        <v>0</v>
      </c>
      <c r="P47" s="102">
        <f t="shared" ref="P47" si="34">N47+L47+J47+H47+F47+D47</f>
        <v>34</v>
      </c>
      <c r="Q47" s="112">
        <f t="shared" ref="Q47" si="35">P47/$C47*100</f>
        <v>80.952380952380949</v>
      </c>
    </row>
    <row r="48" spans="1:17" ht="12.75" customHeight="1" x14ac:dyDescent="0.5">
      <c r="A48" s="61">
        <v>21</v>
      </c>
      <c r="B48" s="62" t="s">
        <v>48</v>
      </c>
      <c r="C48" s="141">
        <f>'AUN-11.3-1'!T48</f>
        <v>33</v>
      </c>
      <c r="D48" s="100">
        <v>5</v>
      </c>
      <c r="E48" s="103">
        <f t="shared" si="4"/>
        <v>16.129032258064516</v>
      </c>
      <c r="F48" s="100">
        <v>16</v>
      </c>
      <c r="G48" s="103">
        <f t="shared" si="5"/>
        <v>51.612903225806448</v>
      </c>
      <c r="H48" s="102">
        <v>7</v>
      </c>
      <c r="I48" s="101">
        <f t="shared" si="6"/>
        <v>22.58064516129032</v>
      </c>
      <c r="J48" s="100">
        <v>1</v>
      </c>
      <c r="K48" s="103">
        <f t="shared" si="7"/>
        <v>3.225806451612903</v>
      </c>
      <c r="L48" s="102">
        <v>0</v>
      </c>
      <c r="M48" s="101">
        <f t="shared" si="8"/>
        <v>0</v>
      </c>
      <c r="N48" s="100">
        <v>2</v>
      </c>
      <c r="O48" s="103">
        <f t="shared" si="9"/>
        <v>6.4516129032258061</v>
      </c>
      <c r="P48" s="102">
        <f t="shared" si="19"/>
        <v>31</v>
      </c>
      <c r="Q48" s="112">
        <f t="shared" si="10"/>
        <v>93.939393939393938</v>
      </c>
    </row>
    <row r="49" spans="1:17" ht="12.75" customHeight="1" x14ac:dyDescent="0.5">
      <c r="A49" s="61">
        <v>22</v>
      </c>
      <c r="B49" s="62" t="s">
        <v>13</v>
      </c>
      <c r="C49" s="141">
        <f>'AUN-11.3-1'!T49</f>
        <v>70</v>
      </c>
      <c r="D49" s="100">
        <v>10</v>
      </c>
      <c r="E49" s="103">
        <f t="shared" si="4"/>
        <v>16.666666666666664</v>
      </c>
      <c r="F49" s="100">
        <v>40</v>
      </c>
      <c r="G49" s="103">
        <f t="shared" si="5"/>
        <v>66.666666666666657</v>
      </c>
      <c r="H49" s="102">
        <v>9</v>
      </c>
      <c r="I49" s="101">
        <f t="shared" si="6"/>
        <v>15</v>
      </c>
      <c r="J49" s="100">
        <v>1</v>
      </c>
      <c r="K49" s="103">
        <f t="shared" si="7"/>
        <v>1.6666666666666667</v>
      </c>
      <c r="L49" s="102">
        <v>0</v>
      </c>
      <c r="M49" s="101">
        <f t="shared" si="8"/>
        <v>0</v>
      </c>
      <c r="N49" s="100">
        <v>0</v>
      </c>
      <c r="O49" s="103">
        <f t="shared" si="9"/>
        <v>0</v>
      </c>
      <c r="P49" s="102">
        <f t="shared" si="19"/>
        <v>60</v>
      </c>
      <c r="Q49" s="112">
        <f t="shared" si="10"/>
        <v>85.714285714285708</v>
      </c>
    </row>
    <row r="50" spans="1:17" s="38" customFormat="1" ht="12.75" customHeight="1" x14ac:dyDescent="0.5">
      <c r="A50" s="366" t="s">
        <v>83</v>
      </c>
      <c r="B50" s="367"/>
      <c r="C50" s="108">
        <f>SUM(C51:C51)</f>
        <v>54</v>
      </c>
      <c r="D50" s="108">
        <f>SUM(D51:D51)</f>
        <v>17</v>
      </c>
      <c r="E50" s="84">
        <f>D50/$P50*100</f>
        <v>32.692307692307693</v>
      </c>
      <c r="F50" s="108">
        <f>SUM(F51:F51)</f>
        <v>21</v>
      </c>
      <c r="G50" s="84">
        <f>F50/$P50*100</f>
        <v>40.384615384615387</v>
      </c>
      <c r="H50" s="83">
        <f>SUM(H51:H51)</f>
        <v>9</v>
      </c>
      <c r="I50" s="82">
        <f>H50/$P50*100</f>
        <v>17.307692307692307</v>
      </c>
      <c r="J50" s="108">
        <f>SUM(J51:J51)</f>
        <v>2</v>
      </c>
      <c r="K50" s="84">
        <f>J50/$P50*100</f>
        <v>3.8461538461538463</v>
      </c>
      <c r="L50" s="83">
        <f>SUM(L51:L51)</f>
        <v>1</v>
      </c>
      <c r="M50" s="82">
        <f>L50/$P50*100</f>
        <v>1.9230769230769231</v>
      </c>
      <c r="N50" s="108">
        <f>SUM(N51:N51)</f>
        <v>2</v>
      </c>
      <c r="O50" s="84">
        <f>N50/$P50*100</f>
        <v>3.8461538461538463</v>
      </c>
      <c r="P50" s="83">
        <f>SUM(P51:P51)</f>
        <v>52</v>
      </c>
      <c r="Q50" s="90">
        <f>P50/$C50*100</f>
        <v>96.296296296296291</v>
      </c>
    </row>
    <row r="51" spans="1:17" ht="12.75" customHeight="1" x14ac:dyDescent="0.5">
      <c r="A51" s="74">
        <v>1</v>
      </c>
      <c r="B51" s="75" t="s">
        <v>44</v>
      </c>
      <c r="C51" s="104">
        <f>'AUN-11.3-1'!T51</f>
        <v>54</v>
      </c>
      <c r="D51" s="104">
        <v>17</v>
      </c>
      <c r="E51" s="107">
        <f t="shared" ref="E51" si="36">D51/$P51*100</f>
        <v>32.692307692307693</v>
      </c>
      <c r="F51" s="104">
        <v>21</v>
      </c>
      <c r="G51" s="107">
        <f t="shared" ref="G51" si="37">F51/$P51*100</f>
        <v>40.384615384615387</v>
      </c>
      <c r="H51" s="106">
        <v>9</v>
      </c>
      <c r="I51" s="105">
        <f t="shared" ref="I51" si="38">H51/$P51*100</f>
        <v>17.307692307692307</v>
      </c>
      <c r="J51" s="104">
        <v>2</v>
      </c>
      <c r="K51" s="107">
        <f t="shared" ref="K51" si="39">J51/$P51*100</f>
        <v>3.8461538461538463</v>
      </c>
      <c r="L51" s="106">
        <v>1</v>
      </c>
      <c r="M51" s="105">
        <f t="shared" ref="M51" si="40">L51/$P51*100</f>
        <v>1.9230769230769231</v>
      </c>
      <c r="N51" s="104">
        <v>2</v>
      </c>
      <c r="O51" s="107">
        <f t="shared" ref="O51" si="41">N51/$P51*100</f>
        <v>3.8461538461538463</v>
      </c>
      <c r="P51" s="106">
        <f>N51+L51+J51+H51+F51+D51</f>
        <v>52</v>
      </c>
      <c r="Q51" s="117">
        <f t="shared" ref="Q51" si="42">P51/$C51*100</f>
        <v>96.296296296296291</v>
      </c>
    </row>
    <row r="52" spans="1:17" s="38" customFormat="1" ht="12.75" customHeight="1" x14ac:dyDescent="0.5">
      <c r="A52" s="366" t="s">
        <v>86</v>
      </c>
      <c r="B52" s="367"/>
      <c r="C52" s="108">
        <f>SUM(C53:C54)</f>
        <v>146</v>
      </c>
      <c r="D52" s="108">
        <f>SUM(D53:D54)</f>
        <v>30</v>
      </c>
      <c r="E52" s="84">
        <f>D52/$P52*100</f>
        <v>23.809523809523807</v>
      </c>
      <c r="F52" s="108">
        <f>SUM(F53:F54)</f>
        <v>77</v>
      </c>
      <c r="G52" s="84">
        <f>F52/$P52*100</f>
        <v>61.111111111111114</v>
      </c>
      <c r="H52" s="83">
        <f>SUM(H53:H54)</f>
        <v>17</v>
      </c>
      <c r="I52" s="82">
        <f>H52/$P52*100</f>
        <v>13.492063492063492</v>
      </c>
      <c r="J52" s="108">
        <f>SUM(J53:J54)</f>
        <v>0</v>
      </c>
      <c r="K52" s="84">
        <f>J52/$P52*100</f>
        <v>0</v>
      </c>
      <c r="L52" s="83">
        <f>SUM(L53:L54)</f>
        <v>0</v>
      </c>
      <c r="M52" s="82">
        <f>L52/$P52*100</f>
        <v>0</v>
      </c>
      <c r="N52" s="108">
        <f>SUM(N53:N54)</f>
        <v>2</v>
      </c>
      <c r="O52" s="84">
        <f>N52/$P52*100</f>
        <v>1.5873015873015872</v>
      </c>
      <c r="P52" s="83">
        <f>SUM(P53:P54)</f>
        <v>126</v>
      </c>
      <c r="Q52" s="90">
        <f>P52/$C52*100</f>
        <v>86.301369863013704</v>
      </c>
    </row>
    <row r="53" spans="1:17" ht="12.75" customHeight="1" x14ac:dyDescent="0.5">
      <c r="A53" s="61">
        <v>1</v>
      </c>
      <c r="B53" s="62" t="s">
        <v>15</v>
      </c>
      <c r="C53" s="127">
        <f>'AUN-11.3-1'!T53</f>
        <v>39</v>
      </c>
      <c r="D53" s="100">
        <v>4</v>
      </c>
      <c r="E53" s="103">
        <f t="shared" si="4"/>
        <v>13.793103448275861</v>
      </c>
      <c r="F53" s="100">
        <v>17</v>
      </c>
      <c r="G53" s="103">
        <f t="shared" si="5"/>
        <v>58.620689655172406</v>
      </c>
      <c r="H53" s="102">
        <v>7</v>
      </c>
      <c r="I53" s="101">
        <f t="shared" si="6"/>
        <v>24.137931034482758</v>
      </c>
      <c r="J53" s="100">
        <v>0</v>
      </c>
      <c r="K53" s="103">
        <f t="shared" si="7"/>
        <v>0</v>
      </c>
      <c r="L53" s="102">
        <v>0</v>
      </c>
      <c r="M53" s="101">
        <f t="shared" si="8"/>
        <v>0</v>
      </c>
      <c r="N53" s="100">
        <v>1</v>
      </c>
      <c r="O53" s="103">
        <f t="shared" si="9"/>
        <v>3.4482758620689653</v>
      </c>
      <c r="P53" s="102">
        <f>N53+L53+J53+H53+F53+D53</f>
        <v>29</v>
      </c>
      <c r="Q53" s="112">
        <f t="shared" si="10"/>
        <v>74.358974358974365</v>
      </c>
    </row>
    <row r="54" spans="1:17" ht="12.75" customHeight="1" x14ac:dyDescent="0.5">
      <c r="A54" s="61">
        <v>2</v>
      </c>
      <c r="B54" s="62" t="s">
        <v>16</v>
      </c>
      <c r="C54" s="127">
        <f>'AUN-11.3-1'!T54</f>
        <v>107</v>
      </c>
      <c r="D54" s="100">
        <v>26</v>
      </c>
      <c r="E54" s="103">
        <f t="shared" si="4"/>
        <v>26.804123711340207</v>
      </c>
      <c r="F54" s="100">
        <v>60</v>
      </c>
      <c r="G54" s="103">
        <f t="shared" si="5"/>
        <v>61.855670103092784</v>
      </c>
      <c r="H54" s="102">
        <v>10</v>
      </c>
      <c r="I54" s="101">
        <f t="shared" si="6"/>
        <v>10.309278350515463</v>
      </c>
      <c r="J54" s="100">
        <v>0</v>
      </c>
      <c r="K54" s="103">
        <f t="shared" si="7"/>
        <v>0</v>
      </c>
      <c r="L54" s="102">
        <v>0</v>
      </c>
      <c r="M54" s="101">
        <f t="shared" si="8"/>
        <v>0</v>
      </c>
      <c r="N54" s="100">
        <v>1</v>
      </c>
      <c r="O54" s="103">
        <f t="shared" si="9"/>
        <v>1.0309278350515463</v>
      </c>
      <c r="P54" s="102">
        <f>N54+L54+J54+H54+F54+D54</f>
        <v>97</v>
      </c>
      <c r="Q54" s="112">
        <f t="shared" si="10"/>
        <v>90.654205607476641</v>
      </c>
    </row>
    <row r="55" spans="1:17" s="38" customFormat="1" ht="12.75" customHeight="1" x14ac:dyDescent="0.5">
      <c r="A55" s="366" t="s">
        <v>84</v>
      </c>
      <c r="B55" s="367"/>
      <c r="C55" s="108">
        <f>SUM(C56)</f>
        <v>65</v>
      </c>
      <c r="D55" s="108">
        <f>SUM(D56)</f>
        <v>25</v>
      </c>
      <c r="E55" s="84">
        <f>D55/$P55*100</f>
        <v>38.461538461538467</v>
      </c>
      <c r="F55" s="108">
        <f>SUM(F56)</f>
        <v>23</v>
      </c>
      <c r="G55" s="84">
        <f>F55/$P55*100</f>
        <v>35.384615384615387</v>
      </c>
      <c r="H55" s="83">
        <f>SUM(H56)</f>
        <v>12</v>
      </c>
      <c r="I55" s="82">
        <f>H55/$P55*100</f>
        <v>18.461538461538463</v>
      </c>
      <c r="J55" s="108">
        <f>SUM(J56)</f>
        <v>0</v>
      </c>
      <c r="K55" s="84">
        <f>J55/$P55*100</f>
        <v>0</v>
      </c>
      <c r="L55" s="83">
        <f>SUM(L56)</f>
        <v>1</v>
      </c>
      <c r="M55" s="82">
        <f>L55/$P55*100</f>
        <v>1.5384615384615385</v>
      </c>
      <c r="N55" s="108">
        <f>SUM(N56)</f>
        <v>4</v>
      </c>
      <c r="O55" s="84">
        <f>N55/$P55*100</f>
        <v>6.1538461538461542</v>
      </c>
      <c r="P55" s="83">
        <f>SUM(P56)</f>
        <v>65</v>
      </c>
      <c r="Q55" s="90">
        <f>P55/$C55*100</f>
        <v>100</v>
      </c>
    </row>
    <row r="56" spans="1:17" ht="12.75" customHeight="1" thickBot="1" x14ac:dyDescent="0.55000000000000004">
      <c r="A56" s="260">
        <v>1</v>
      </c>
      <c r="B56" s="261" t="s">
        <v>47</v>
      </c>
      <c r="C56" s="262">
        <f>'AUN-11.3-1'!T56</f>
        <v>65</v>
      </c>
      <c r="D56" s="262">
        <v>25</v>
      </c>
      <c r="E56" s="263">
        <f t="shared" si="4"/>
        <v>38.461538461538467</v>
      </c>
      <c r="F56" s="262">
        <v>23</v>
      </c>
      <c r="G56" s="263">
        <f t="shared" si="5"/>
        <v>35.384615384615387</v>
      </c>
      <c r="H56" s="264">
        <v>12</v>
      </c>
      <c r="I56" s="265">
        <f t="shared" si="6"/>
        <v>18.461538461538463</v>
      </c>
      <c r="J56" s="262">
        <v>0</v>
      </c>
      <c r="K56" s="263">
        <f t="shared" si="7"/>
        <v>0</v>
      </c>
      <c r="L56" s="264">
        <v>1</v>
      </c>
      <c r="M56" s="265">
        <f t="shared" si="8"/>
        <v>1.5384615384615385</v>
      </c>
      <c r="N56" s="262">
        <v>4</v>
      </c>
      <c r="O56" s="263">
        <f t="shared" si="9"/>
        <v>6.1538461538461542</v>
      </c>
      <c r="P56" s="264">
        <f>N56+L56+J56+H56+F56+D56</f>
        <v>65</v>
      </c>
      <c r="Q56" s="266">
        <f t="shared" si="10"/>
        <v>100</v>
      </c>
    </row>
    <row r="57" spans="1:17" s="38" customFormat="1" ht="18.75" thickTop="1" thickBot="1" x14ac:dyDescent="0.55000000000000004">
      <c r="A57" s="364" t="s">
        <v>21</v>
      </c>
      <c r="B57" s="365"/>
      <c r="C57" s="67">
        <f t="shared" ref="C57:Q57" si="43">C6</f>
        <v>2184</v>
      </c>
      <c r="D57" s="68">
        <f t="shared" si="43"/>
        <v>411</v>
      </c>
      <c r="E57" s="69">
        <f t="shared" si="43"/>
        <v>21.990369181380416</v>
      </c>
      <c r="F57" s="68">
        <f t="shared" si="43"/>
        <v>902</v>
      </c>
      <c r="G57" s="69">
        <f t="shared" si="43"/>
        <v>48.261102193686462</v>
      </c>
      <c r="H57" s="153">
        <f t="shared" si="43"/>
        <v>442</v>
      </c>
      <c r="I57" s="152">
        <f t="shared" si="43"/>
        <v>23.649010165864098</v>
      </c>
      <c r="J57" s="68">
        <f t="shared" si="43"/>
        <v>60</v>
      </c>
      <c r="K57" s="69">
        <f t="shared" si="43"/>
        <v>3.2102728731942212</v>
      </c>
      <c r="L57" s="154">
        <f t="shared" si="43"/>
        <v>28</v>
      </c>
      <c r="M57" s="152">
        <f t="shared" si="43"/>
        <v>1.4981273408239701</v>
      </c>
      <c r="N57" s="70">
        <f t="shared" si="43"/>
        <v>26</v>
      </c>
      <c r="O57" s="69">
        <f t="shared" si="43"/>
        <v>1.3911182450508293</v>
      </c>
      <c r="P57" s="68">
        <f t="shared" si="43"/>
        <v>1869</v>
      </c>
      <c r="Q57" s="71">
        <f t="shared" si="43"/>
        <v>85.576923076923066</v>
      </c>
    </row>
    <row r="58" spans="1:17" ht="18" thickTop="1" x14ac:dyDescent="0.5">
      <c r="H58" s="51"/>
      <c r="L58" s="51"/>
      <c r="N58" s="51"/>
      <c r="P58" s="51"/>
    </row>
    <row r="59" spans="1:17" x14ac:dyDescent="0.5">
      <c r="H59" s="51"/>
      <c r="L59" s="51"/>
      <c r="N59" s="51"/>
      <c r="P59" s="51"/>
    </row>
    <row r="60" spans="1:17" x14ac:dyDescent="0.5">
      <c r="H60" s="51"/>
      <c r="L60" s="51"/>
      <c r="N60" s="51"/>
      <c r="P60" s="51"/>
    </row>
    <row r="61" spans="1:17" x14ac:dyDescent="0.5">
      <c r="H61" s="51"/>
      <c r="L61" s="51"/>
    </row>
    <row r="62" spans="1:17" s="48" customFormat="1" x14ac:dyDescent="0.5">
      <c r="A62" s="45"/>
      <c r="B62" s="46"/>
      <c r="C62" s="47"/>
      <c r="D62" s="47"/>
      <c r="F62" s="52"/>
      <c r="G62" s="50"/>
      <c r="H62" s="51"/>
      <c r="J62" s="47"/>
      <c r="L62" s="51"/>
      <c r="N62" s="47"/>
      <c r="P62" s="47"/>
      <c r="Q62" s="66"/>
    </row>
    <row r="63" spans="1:17" s="48" customFormat="1" x14ac:dyDescent="0.5">
      <c r="A63" s="45"/>
      <c r="B63" s="46"/>
      <c r="C63" s="47"/>
      <c r="D63" s="47"/>
      <c r="F63" s="52"/>
      <c r="G63" s="50"/>
      <c r="H63" s="51"/>
      <c r="J63" s="47"/>
      <c r="L63" s="51"/>
      <c r="N63" s="47"/>
      <c r="P63" s="47"/>
      <c r="Q63" s="66"/>
    </row>
    <row r="64" spans="1:17" s="48" customFormat="1" x14ac:dyDescent="0.5">
      <c r="A64" s="45"/>
      <c r="B64" s="46"/>
      <c r="C64" s="47"/>
      <c r="D64" s="47"/>
      <c r="F64" s="52"/>
      <c r="G64" s="50"/>
      <c r="H64" s="51"/>
      <c r="J64" s="47"/>
      <c r="L64" s="51"/>
      <c r="N64" s="47"/>
      <c r="P64" s="47"/>
      <c r="Q64" s="66"/>
    </row>
    <row r="65" spans="1:17" s="48" customFormat="1" x14ac:dyDescent="0.5">
      <c r="A65" s="45"/>
      <c r="B65" s="46"/>
      <c r="C65" s="47"/>
      <c r="D65" s="47"/>
      <c r="F65" s="52"/>
      <c r="G65" s="50"/>
      <c r="H65" s="51"/>
      <c r="J65" s="47"/>
      <c r="L65" s="51"/>
      <c r="N65" s="47"/>
      <c r="P65" s="47"/>
    </row>
    <row r="66" spans="1:17" s="48" customFormat="1" x14ac:dyDescent="0.5">
      <c r="A66" s="45"/>
      <c r="B66" s="46"/>
      <c r="C66" s="47"/>
      <c r="D66" s="47"/>
      <c r="F66" s="52"/>
      <c r="G66" s="50"/>
      <c r="H66" s="51"/>
      <c r="J66" s="47"/>
      <c r="L66" s="51"/>
      <c r="N66" s="47"/>
      <c r="P66" s="47"/>
    </row>
    <row r="67" spans="1:17" s="48" customFormat="1" x14ac:dyDescent="0.5">
      <c r="A67" s="45"/>
      <c r="B67" s="46"/>
      <c r="C67" s="47"/>
      <c r="D67" s="47"/>
      <c r="F67" s="52"/>
      <c r="G67" s="50"/>
      <c r="H67" s="51"/>
      <c r="J67" s="47"/>
      <c r="L67" s="51"/>
      <c r="N67" s="47"/>
      <c r="P67" s="47"/>
      <c r="Q67" s="66"/>
    </row>
    <row r="68" spans="1:17" s="48" customFormat="1" x14ac:dyDescent="0.5">
      <c r="A68" s="45"/>
      <c r="B68" s="46"/>
      <c r="C68" s="47"/>
      <c r="D68" s="47"/>
      <c r="F68" s="52"/>
      <c r="G68" s="50"/>
      <c r="H68" s="47"/>
      <c r="J68" s="47"/>
      <c r="L68" s="51"/>
      <c r="N68" s="47"/>
      <c r="P68" s="47"/>
      <c r="Q68" s="66"/>
    </row>
    <row r="69" spans="1:17" s="48" customFormat="1" x14ac:dyDescent="0.5">
      <c r="A69" s="45"/>
      <c r="B69" s="46"/>
      <c r="C69" s="47"/>
      <c r="D69" s="47"/>
      <c r="F69" s="52"/>
      <c r="G69" s="50"/>
      <c r="H69" s="47"/>
      <c r="J69" s="47"/>
      <c r="L69" s="51"/>
      <c r="N69" s="47"/>
      <c r="P69" s="47"/>
      <c r="Q69" s="66"/>
    </row>
    <row r="70" spans="1:17" s="48" customFormat="1" x14ac:dyDescent="0.5">
      <c r="A70" s="45"/>
      <c r="B70" s="46"/>
      <c r="C70" s="47"/>
      <c r="D70" s="47"/>
      <c r="F70" s="52"/>
      <c r="G70" s="50"/>
      <c r="H70" s="47"/>
      <c r="J70" s="47"/>
      <c r="L70" s="51"/>
      <c r="N70" s="47"/>
      <c r="P70" s="47"/>
      <c r="Q70" s="66"/>
    </row>
    <row r="71" spans="1:17" s="48" customFormat="1" x14ac:dyDescent="0.5">
      <c r="A71" s="45"/>
      <c r="B71" s="46"/>
      <c r="C71" s="47"/>
      <c r="D71" s="47"/>
      <c r="F71" s="52"/>
      <c r="G71" s="50"/>
      <c r="H71" s="47"/>
      <c r="J71" s="47"/>
      <c r="L71" s="51"/>
      <c r="N71" s="47"/>
      <c r="P71" s="47"/>
      <c r="Q71" s="66"/>
    </row>
    <row r="72" spans="1:17" s="48" customFormat="1" x14ac:dyDescent="0.5">
      <c r="A72" s="45"/>
      <c r="B72" s="46"/>
      <c r="C72" s="47"/>
      <c r="D72" s="47"/>
      <c r="F72" s="52"/>
      <c r="G72" s="50"/>
      <c r="H72" s="47"/>
      <c r="J72" s="47"/>
      <c r="L72" s="51"/>
      <c r="N72" s="47"/>
      <c r="P72" s="47"/>
      <c r="Q72" s="66"/>
    </row>
    <row r="73" spans="1:17" s="48" customFormat="1" x14ac:dyDescent="0.5">
      <c r="A73" s="45"/>
      <c r="B73" s="46"/>
      <c r="C73" s="47"/>
      <c r="D73" s="47"/>
      <c r="F73" s="52"/>
      <c r="G73" s="50"/>
      <c r="H73" s="47"/>
      <c r="J73" s="47"/>
      <c r="L73" s="51"/>
      <c r="N73" s="47"/>
      <c r="P73" s="47"/>
      <c r="Q73" s="66"/>
    </row>
    <row r="74" spans="1:17" s="48" customFormat="1" x14ac:dyDescent="0.5">
      <c r="A74" s="45"/>
      <c r="B74" s="46"/>
      <c r="C74" s="47"/>
      <c r="D74" s="47"/>
      <c r="F74" s="52"/>
      <c r="G74" s="50"/>
      <c r="H74" s="47"/>
      <c r="J74" s="47"/>
      <c r="L74" s="51"/>
      <c r="N74" s="47"/>
      <c r="P74" s="47"/>
      <c r="Q74" s="66"/>
    </row>
    <row r="75" spans="1:17" s="48" customFormat="1" x14ac:dyDescent="0.5">
      <c r="A75" s="45"/>
      <c r="B75" s="46"/>
      <c r="C75" s="47"/>
      <c r="D75" s="47"/>
      <c r="F75" s="52"/>
      <c r="G75" s="50"/>
      <c r="H75" s="47"/>
      <c r="J75" s="47"/>
      <c r="L75" s="51"/>
      <c r="N75" s="47"/>
      <c r="P75" s="47"/>
      <c r="Q75" s="66"/>
    </row>
    <row r="76" spans="1:17" s="48" customFormat="1" x14ac:dyDescent="0.5">
      <c r="A76" s="45"/>
      <c r="B76" s="46"/>
      <c r="C76" s="47"/>
      <c r="D76" s="47"/>
      <c r="F76" s="52"/>
      <c r="G76" s="50"/>
      <c r="H76" s="47"/>
      <c r="J76" s="47"/>
      <c r="L76" s="51"/>
      <c r="N76" s="47"/>
      <c r="P76" s="47"/>
      <c r="Q76" s="66"/>
    </row>
    <row r="77" spans="1:17" s="48" customFormat="1" x14ac:dyDescent="0.5">
      <c r="A77" s="45"/>
      <c r="B77" s="46"/>
      <c r="C77" s="47"/>
      <c r="D77" s="47"/>
      <c r="F77" s="52"/>
      <c r="G77" s="50"/>
      <c r="H77" s="47"/>
      <c r="J77" s="47"/>
      <c r="L77" s="51"/>
      <c r="N77" s="47"/>
      <c r="P77" s="47"/>
      <c r="Q77" s="66"/>
    </row>
    <row r="78" spans="1:17" s="48" customFormat="1" x14ac:dyDescent="0.5">
      <c r="A78" s="45"/>
      <c r="B78" s="46"/>
      <c r="C78" s="47"/>
      <c r="D78" s="47"/>
      <c r="F78" s="52"/>
      <c r="G78" s="50"/>
      <c r="H78" s="47"/>
      <c r="J78" s="47"/>
      <c r="L78" s="51"/>
      <c r="N78" s="47"/>
      <c r="P78" s="47"/>
      <c r="Q78" s="66"/>
    </row>
    <row r="79" spans="1:17" s="48" customFormat="1" x14ac:dyDescent="0.5">
      <c r="A79" s="45"/>
      <c r="B79" s="46"/>
      <c r="C79" s="47"/>
      <c r="D79" s="47"/>
      <c r="F79" s="52"/>
      <c r="G79" s="50"/>
      <c r="H79" s="47"/>
      <c r="J79" s="47"/>
      <c r="L79" s="51"/>
      <c r="N79" s="47"/>
      <c r="P79" s="47"/>
      <c r="Q79" s="66"/>
    </row>
    <row r="80" spans="1:17" s="48" customFormat="1" x14ac:dyDescent="0.5">
      <c r="A80" s="45"/>
      <c r="B80" s="46"/>
      <c r="C80" s="47"/>
      <c r="D80" s="47"/>
      <c r="F80" s="52"/>
      <c r="G80" s="50"/>
      <c r="H80" s="47"/>
      <c r="J80" s="47"/>
      <c r="L80" s="51"/>
      <c r="N80" s="47"/>
      <c r="P80" s="47"/>
      <c r="Q80" s="66"/>
    </row>
    <row r="81" spans="1:17" s="48" customFormat="1" x14ac:dyDescent="0.5">
      <c r="A81" s="45"/>
      <c r="B81" s="46"/>
      <c r="C81" s="47"/>
      <c r="D81" s="47"/>
      <c r="F81" s="52"/>
      <c r="G81" s="50"/>
      <c r="H81" s="47"/>
      <c r="J81" s="47"/>
      <c r="L81" s="51"/>
      <c r="N81" s="47"/>
      <c r="P81" s="47"/>
      <c r="Q81" s="66"/>
    </row>
    <row r="82" spans="1:17" s="48" customFormat="1" x14ac:dyDescent="0.5">
      <c r="A82" s="45"/>
      <c r="B82" s="46"/>
      <c r="C82" s="47"/>
      <c r="D82" s="47"/>
      <c r="F82" s="52"/>
      <c r="G82" s="50"/>
      <c r="H82" s="47"/>
      <c r="J82" s="47"/>
      <c r="L82" s="51"/>
      <c r="N82" s="47"/>
      <c r="P82" s="47"/>
      <c r="Q82" s="66"/>
    </row>
    <row r="83" spans="1:17" s="48" customFormat="1" x14ac:dyDescent="0.5">
      <c r="A83" s="45"/>
      <c r="B83" s="46"/>
      <c r="C83" s="47"/>
      <c r="D83" s="47"/>
      <c r="F83" s="52"/>
      <c r="G83" s="50"/>
      <c r="H83" s="47"/>
      <c r="J83" s="47"/>
      <c r="L83" s="51"/>
      <c r="N83" s="47"/>
      <c r="P83" s="47"/>
      <c r="Q83" s="66"/>
    </row>
    <row r="84" spans="1:17" s="48" customFormat="1" x14ac:dyDescent="0.5">
      <c r="A84" s="45"/>
      <c r="B84" s="46"/>
      <c r="C84" s="47"/>
      <c r="D84" s="47"/>
      <c r="F84" s="52"/>
      <c r="G84" s="50"/>
      <c r="H84" s="47"/>
      <c r="J84" s="47"/>
      <c r="L84" s="51"/>
      <c r="N84" s="47"/>
      <c r="P84" s="47"/>
      <c r="Q84" s="66"/>
    </row>
    <row r="85" spans="1:17" s="48" customFormat="1" x14ac:dyDescent="0.5">
      <c r="A85" s="45"/>
      <c r="B85" s="46"/>
      <c r="C85" s="47"/>
      <c r="D85" s="47"/>
      <c r="F85" s="52"/>
      <c r="G85" s="50"/>
      <c r="H85" s="47"/>
      <c r="J85" s="47"/>
      <c r="L85" s="51"/>
      <c r="N85" s="47"/>
      <c r="P85" s="47"/>
      <c r="Q85" s="66"/>
    </row>
    <row r="86" spans="1:17" s="48" customFormat="1" x14ac:dyDescent="0.5">
      <c r="A86" s="45"/>
      <c r="B86" s="46"/>
      <c r="C86" s="47"/>
      <c r="D86" s="47"/>
      <c r="F86" s="52"/>
      <c r="G86" s="50"/>
      <c r="H86" s="47"/>
      <c r="J86" s="47"/>
      <c r="L86" s="51"/>
      <c r="N86" s="47"/>
      <c r="P86" s="47"/>
      <c r="Q86" s="66"/>
    </row>
    <row r="87" spans="1:17" s="48" customFormat="1" x14ac:dyDescent="0.5">
      <c r="A87" s="45"/>
      <c r="B87" s="46"/>
      <c r="C87" s="47"/>
      <c r="D87" s="47"/>
      <c r="F87" s="52"/>
      <c r="G87" s="50"/>
      <c r="H87" s="47"/>
      <c r="J87" s="47"/>
      <c r="L87" s="51"/>
      <c r="N87" s="47"/>
      <c r="P87" s="47"/>
      <c r="Q87" s="66"/>
    </row>
    <row r="88" spans="1:17" s="48" customFormat="1" x14ac:dyDescent="0.5">
      <c r="A88" s="45"/>
      <c r="B88" s="46"/>
      <c r="C88" s="47"/>
      <c r="D88" s="47"/>
      <c r="F88" s="52"/>
      <c r="G88" s="50"/>
      <c r="H88" s="47"/>
      <c r="J88" s="47"/>
      <c r="L88" s="51"/>
      <c r="N88" s="47"/>
      <c r="P88" s="47"/>
      <c r="Q88" s="66"/>
    </row>
    <row r="89" spans="1:17" s="48" customFormat="1" x14ac:dyDescent="0.5">
      <c r="A89" s="45"/>
      <c r="B89" s="46"/>
      <c r="C89" s="47"/>
      <c r="D89" s="47"/>
      <c r="F89" s="52"/>
      <c r="G89" s="50"/>
      <c r="H89" s="47"/>
      <c r="J89" s="47"/>
      <c r="L89" s="51"/>
      <c r="N89" s="47"/>
      <c r="P89" s="47"/>
      <c r="Q89" s="66"/>
    </row>
    <row r="90" spans="1:17" s="48" customFormat="1" x14ac:dyDescent="0.5">
      <c r="A90" s="45"/>
      <c r="B90" s="46"/>
      <c r="C90" s="47"/>
      <c r="D90" s="47"/>
      <c r="F90" s="52"/>
      <c r="G90" s="50"/>
      <c r="H90" s="47"/>
      <c r="J90" s="47"/>
      <c r="L90" s="51"/>
      <c r="N90" s="47"/>
      <c r="P90" s="47"/>
      <c r="Q90" s="66"/>
    </row>
    <row r="91" spans="1:17" s="48" customFormat="1" x14ac:dyDescent="0.5">
      <c r="A91" s="45"/>
      <c r="B91" s="46"/>
      <c r="C91" s="47"/>
      <c r="D91" s="47"/>
      <c r="F91" s="52"/>
      <c r="G91" s="50"/>
      <c r="H91" s="47"/>
      <c r="J91" s="47"/>
      <c r="L91" s="51"/>
      <c r="N91" s="47"/>
      <c r="P91" s="47"/>
      <c r="Q91" s="66"/>
    </row>
    <row r="92" spans="1:17" s="48" customFormat="1" x14ac:dyDescent="0.5">
      <c r="A92" s="45"/>
      <c r="B92" s="46"/>
      <c r="C92" s="47"/>
      <c r="D92" s="47"/>
      <c r="F92" s="52"/>
      <c r="G92" s="50"/>
      <c r="H92" s="47"/>
      <c r="J92" s="47"/>
      <c r="L92" s="51"/>
      <c r="N92" s="47"/>
      <c r="P92" s="47"/>
      <c r="Q92" s="66"/>
    </row>
    <row r="93" spans="1:17" s="48" customFormat="1" x14ac:dyDescent="0.5">
      <c r="A93" s="45"/>
      <c r="B93" s="46"/>
      <c r="C93" s="47"/>
      <c r="D93" s="47"/>
      <c r="F93" s="52"/>
      <c r="G93" s="50"/>
      <c r="H93" s="47"/>
      <c r="J93" s="47"/>
      <c r="L93" s="51"/>
      <c r="N93" s="47"/>
      <c r="P93" s="47"/>
      <c r="Q93" s="66"/>
    </row>
    <row r="94" spans="1:17" s="48" customFormat="1" x14ac:dyDescent="0.5">
      <c r="A94" s="45"/>
      <c r="B94" s="46"/>
      <c r="C94" s="47"/>
      <c r="D94" s="47"/>
      <c r="F94" s="52"/>
      <c r="G94" s="50"/>
      <c r="H94" s="47"/>
      <c r="J94" s="47"/>
      <c r="L94" s="51"/>
      <c r="N94" s="47"/>
      <c r="P94" s="47"/>
      <c r="Q94" s="66"/>
    </row>
    <row r="95" spans="1:17" s="48" customFormat="1" x14ac:dyDescent="0.5">
      <c r="A95" s="45"/>
      <c r="B95" s="46"/>
      <c r="C95" s="47"/>
      <c r="D95" s="47"/>
      <c r="F95" s="52"/>
      <c r="G95" s="50"/>
      <c r="H95" s="47"/>
      <c r="J95" s="47"/>
      <c r="L95" s="51"/>
      <c r="N95" s="47"/>
      <c r="P95" s="47"/>
      <c r="Q95" s="66"/>
    </row>
    <row r="96" spans="1:17" s="48" customFormat="1" x14ac:dyDescent="0.5">
      <c r="A96" s="45"/>
      <c r="B96" s="46"/>
      <c r="C96" s="47"/>
      <c r="D96" s="47"/>
      <c r="F96" s="52"/>
      <c r="G96" s="50"/>
      <c r="H96" s="47"/>
      <c r="J96" s="47"/>
      <c r="L96" s="51"/>
      <c r="N96" s="47"/>
      <c r="P96" s="47"/>
      <c r="Q96" s="66"/>
    </row>
    <row r="97" spans="1:17" s="48" customFormat="1" x14ac:dyDescent="0.5">
      <c r="A97" s="45"/>
      <c r="B97" s="46"/>
      <c r="C97" s="47"/>
      <c r="D97" s="47"/>
      <c r="F97" s="52"/>
      <c r="G97" s="50"/>
      <c r="H97" s="47"/>
      <c r="J97" s="47"/>
      <c r="L97" s="51"/>
      <c r="N97" s="47"/>
      <c r="P97" s="47"/>
      <c r="Q97" s="66"/>
    </row>
    <row r="98" spans="1:17" s="48" customFormat="1" x14ac:dyDescent="0.5">
      <c r="A98" s="45"/>
      <c r="B98" s="46"/>
      <c r="C98" s="47"/>
      <c r="D98" s="47"/>
      <c r="F98" s="52"/>
      <c r="G98" s="50"/>
      <c r="H98" s="47"/>
      <c r="J98" s="47"/>
      <c r="L98" s="51"/>
      <c r="N98" s="47"/>
      <c r="P98" s="47"/>
      <c r="Q98" s="66"/>
    </row>
    <row r="99" spans="1:17" s="48" customFormat="1" x14ac:dyDescent="0.5">
      <c r="A99" s="45"/>
      <c r="B99" s="46"/>
      <c r="C99" s="47"/>
      <c r="D99" s="47"/>
      <c r="F99" s="52"/>
      <c r="G99" s="50"/>
      <c r="H99" s="47"/>
      <c r="J99" s="47"/>
      <c r="L99" s="51"/>
      <c r="N99" s="47"/>
      <c r="P99" s="47"/>
      <c r="Q99" s="66"/>
    </row>
    <row r="100" spans="1:17" s="48" customFormat="1" x14ac:dyDescent="0.5">
      <c r="A100" s="45"/>
      <c r="B100" s="46"/>
      <c r="C100" s="47"/>
      <c r="D100" s="47"/>
      <c r="F100" s="52"/>
      <c r="G100" s="50"/>
      <c r="H100" s="47"/>
      <c r="J100" s="47"/>
      <c r="L100" s="51"/>
      <c r="N100" s="47"/>
      <c r="P100" s="47"/>
      <c r="Q100" s="66"/>
    </row>
    <row r="101" spans="1:17" s="48" customFormat="1" x14ac:dyDescent="0.5">
      <c r="A101" s="45"/>
      <c r="B101" s="46"/>
      <c r="C101" s="47"/>
      <c r="D101" s="47"/>
      <c r="F101" s="52"/>
      <c r="G101" s="50"/>
      <c r="H101" s="47"/>
      <c r="J101" s="47"/>
      <c r="L101" s="51"/>
      <c r="N101" s="47"/>
      <c r="P101" s="47"/>
      <c r="Q101" s="66"/>
    </row>
    <row r="102" spans="1:17" s="48" customFormat="1" x14ac:dyDescent="0.5">
      <c r="A102" s="45"/>
      <c r="B102" s="46"/>
      <c r="C102" s="47"/>
      <c r="D102" s="47"/>
      <c r="F102" s="52"/>
      <c r="G102" s="50"/>
      <c r="H102" s="47"/>
      <c r="J102" s="47"/>
      <c r="L102" s="51"/>
      <c r="N102" s="47"/>
      <c r="P102" s="47"/>
      <c r="Q102" s="66"/>
    </row>
    <row r="103" spans="1:17" s="48" customFormat="1" x14ac:dyDescent="0.5">
      <c r="A103" s="45"/>
      <c r="B103" s="46"/>
      <c r="C103" s="47"/>
      <c r="D103" s="47"/>
      <c r="F103" s="52"/>
      <c r="G103" s="50"/>
      <c r="H103" s="47"/>
      <c r="J103" s="47"/>
      <c r="L103" s="51"/>
      <c r="N103" s="47"/>
      <c r="P103" s="47"/>
      <c r="Q103" s="66"/>
    </row>
    <row r="104" spans="1:17" s="48" customFormat="1" x14ac:dyDescent="0.5">
      <c r="A104" s="45"/>
      <c r="B104" s="46"/>
      <c r="C104" s="47"/>
      <c r="D104" s="47"/>
      <c r="F104" s="52"/>
      <c r="G104" s="50"/>
      <c r="H104" s="47"/>
      <c r="J104" s="47"/>
      <c r="L104" s="51"/>
      <c r="N104" s="47"/>
      <c r="P104" s="47"/>
      <c r="Q104" s="66"/>
    </row>
    <row r="105" spans="1:17" s="48" customFormat="1" x14ac:dyDescent="0.5">
      <c r="A105" s="45"/>
      <c r="B105" s="46"/>
      <c r="C105" s="47"/>
      <c r="D105" s="47"/>
      <c r="F105" s="52"/>
      <c r="G105" s="50"/>
      <c r="H105" s="47"/>
      <c r="J105" s="47"/>
      <c r="L105" s="51"/>
      <c r="N105" s="47"/>
      <c r="P105" s="47"/>
      <c r="Q105" s="66"/>
    </row>
    <row r="106" spans="1:17" s="48" customFormat="1" x14ac:dyDescent="0.5">
      <c r="A106" s="45"/>
      <c r="B106" s="46"/>
      <c r="C106" s="47"/>
      <c r="D106" s="47"/>
      <c r="F106" s="52"/>
      <c r="G106" s="50"/>
      <c r="H106" s="47"/>
      <c r="J106" s="47"/>
      <c r="L106" s="51"/>
      <c r="N106" s="47"/>
      <c r="P106" s="47"/>
      <c r="Q106" s="66"/>
    </row>
    <row r="107" spans="1:17" s="48" customFormat="1" x14ac:dyDescent="0.5">
      <c r="A107" s="45"/>
      <c r="B107" s="46"/>
      <c r="C107" s="47"/>
      <c r="D107" s="47"/>
      <c r="F107" s="52"/>
      <c r="G107" s="50"/>
      <c r="H107" s="47"/>
      <c r="J107" s="47"/>
      <c r="L107" s="51"/>
      <c r="N107" s="47"/>
      <c r="P107" s="47"/>
      <c r="Q107" s="66"/>
    </row>
    <row r="108" spans="1:17" s="48" customFormat="1" x14ac:dyDescent="0.5">
      <c r="A108" s="45"/>
      <c r="B108" s="46"/>
      <c r="C108" s="47"/>
      <c r="D108" s="47"/>
      <c r="F108" s="52"/>
      <c r="G108" s="50"/>
      <c r="H108" s="47"/>
      <c r="J108" s="47"/>
      <c r="L108" s="51"/>
      <c r="N108" s="47"/>
      <c r="P108" s="47"/>
      <c r="Q108" s="66"/>
    </row>
    <row r="109" spans="1:17" s="48" customFormat="1" x14ac:dyDescent="0.5">
      <c r="A109" s="45"/>
      <c r="B109" s="46"/>
      <c r="C109" s="47"/>
      <c r="D109" s="47"/>
      <c r="F109" s="52"/>
      <c r="G109" s="50"/>
      <c r="H109" s="47"/>
      <c r="J109" s="47"/>
      <c r="L109" s="51"/>
      <c r="N109" s="47"/>
      <c r="P109" s="47"/>
      <c r="Q109" s="66"/>
    </row>
    <row r="110" spans="1:17" s="48" customFormat="1" x14ac:dyDescent="0.5">
      <c r="A110" s="45"/>
      <c r="B110" s="46"/>
      <c r="C110" s="47"/>
      <c r="D110" s="47"/>
      <c r="F110" s="52"/>
      <c r="G110" s="50"/>
      <c r="H110" s="47"/>
      <c r="J110" s="47"/>
      <c r="L110" s="51"/>
      <c r="N110" s="47"/>
      <c r="P110" s="47"/>
      <c r="Q110" s="66"/>
    </row>
    <row r="111" spans="1:17" s="48" customFormat="1" x14ac:dyDescent="0.5">
      <c r="A111" s="45"/>
      <c r="B111" s="46"/>
      <c r="C111" s="47"/>
      <c r="D111" s="47"/>
      <c r="F111" s="52"/>
      <c r="G111" s="50"/>
      <c r="H111" s="47"/>
      <c r="J111" s="47"/>
      <c r="L111" s="51"/>
      <c r="N111" s="47"/>
      <c r="P111" s="47"/>
      <c r="Q111" s="66"/>
    </row>
    <row r="112" spans="1:17" s="48" customFormat="1" x14ac:dyDescent="0.5">
      <c r="A112" s="45"/>
      <c r="B112" s="46"/>
      <c r="C112" s="47"/>
      <c r="D112" s="47"/>
      <c r="F112" s="52"/>
      <c r="G112" s="50"/>
      <c r="H112" s="47"/>
      <c r="J112" s="47"/>
      <c r="L112" s="51"/>
      <c r="N112" s="47"/>
      <c r="P112" s="47"/>
      <c r="Q112" s="66"/>
    </row>
    <row r="113" spans="1:17" s="48" customFormat="1" x14ac:dyDescent="0.5">
      <c r="A113" s="45"/>
      <c r="B113" s="46"/>
      <c r="C113" s="47"/>
      <c r="D113" s="47"/>
      <c r="F113" s="52"/>
      <c r="G113" s="50"/>
      <c r="H113" s="47"/>
      <c r="J113" s="47"/>
      <c r="L113" s="51"/>
      <c r="N113" s="47"/>
      <c r="P113" s="47"/>
      <c r="Q113" s="66"/>
    </row>
    <row r="114" spans="1:17" s="48" customFormat="1" x14ac:dyDescent="0.5">
      <c r="A114" s="45"/>
      <c r="B114" s="46"/>
      <c r="C114" s="47"/>
      <c r="D114" s="47"/>
      <c r="F114" s="52"/>
      <c r="G114" s="50"/>
      <c r="H114" s="47"/>
      <c r="J114" s="47"/>
      <c r="L114" s="51"/>
      <c r="N114" s="47"/>
      <c r="P114" s="47"/>
      <c r="Q114" s="66"/>
    </row>
    <row r="115" spans="1:17" s="48" customFormat="1" x14ac:dyDescent="0.5">
      <c r="A115" s="45"/>
      <c r="B115" s="46"/>
      <c r="C115" s="47"/>
      <c r="D115" s="47"/>
      <c r="F115" s="52"/>
      <c r="G115" s="50"/>
      <c r="H115" s="47"/>
      <c r="J115" s="47"/>
      <c r="L115" s="51"/>
      <c r="N115" s="47"/>
      <c r="P115" s="47"/>
      <c r="Q115" s="66"/>
    </row>
    <row r="116" spans="1:17" s="48" customFormat="1" x14ac:dyDescent="0.5">
      <c r="A116" s="45"/>
      <c r="B116" s="46"/>
      <c r="C116" s="47"/>
      <c r="D116" s="47"/>
      <c r="F116" s="52"/>
      <c r="G116" s="50"/>
      <c r="H116" s="47"/>
      <c r="J116" s="47"/>
      <c r="L116" s="51"/>
      <c r="N116" s="47"/>
      <c r="P116" s="47"/>
      <c r="Q116" s="66"/>
    </row>
    <row r="117" spans="1:17" s="48" customFormat="1" x14ac:dyDescent="0.5">
      <c r="A117" s="45"/>
      <c r="B117" s="46"/>
      <c r="C117" s="47"/>
      <c r="D117" s="47"/>
      <c r="F117" s="52"/>
      <c r="G117" s="50"/>
      <c r="H117" s="47"/>
      <c r="J117" s="47"/>
      <c r="L117" s="51"/>
      <c r="N117" s="47"/>
      <c r="P117" s="47"/>
      <c r="Q117" s="66"/>
    </row>
    <row r="118" spans="1:17" s="48" customFormat="1" x14ac:dyDescent="0.5">
      <c r="A118" s="45"/>
      <c r="B118" s="46"/>
      <c r="C118" s="47"/>
      <c r="D118" s="47"/>
      <c r="F118" s="52"/>
      <c r="G118" s="50"/>
      <c r="H118" s="47"/>
      <c r="J118" s="47"/>
      <c r="L118" s="51"/>
      <c r="N118" s="47"/>
      <c r="P118" s="47"/>
      <c r="Q118" s="66"/>
    </row>
    <row r="119" spans="1:17" s="48" customFormat="1" x14ac:dyDescent="0.5">
      <c r="A119" s="45"/>
      <c r="B119" s="46"/>
      <c r="C119" s="47"/>
      <c r="D119" s="47"/>
      <c r="F119" s="52"/>
      <c r="G119" s="50"/>
      <c r="H119" s="47"/>
      <c r="J119" s="47"/>
      <c r="L119" s="51"/>
      <c r="N119" s="47"/>
      <c r="P119" s="47"/>
      <c r="Q119" s="66"/>
    </row>
    <row r="120" spans="1:17" s="48" customFormat="1" x14ac:dyDescent="0.5">
      <c r="A120" s="45"/>
      <c r="B120" s="46"/>
      <c r="C120" s="47"/>
      <c r="D120" s="47"/>
      <c r="F120" s="52"/>
      <c r="G120" s="50"/>
      <c r="H120" s="47"/>
      <c r="J120" s="47"/>
      <c r="L120" s="51"/>
      <c r="N120" s="47"/>
      <c r="P120" s="47"/>
      <c r="Q120" s="66"/>
    </row>
    <row r="121" spans="1:17" s="48" customFormat="1" x14ac:dyDescent="0.5">
      <c r="A121" s="45"/>
      <c r="B121" s="46"/>
      <c r="C121" s="47"/>
      <c r="D121" s="47"/>
      <c r="F121" s="52"/>
      <c r="G121" s="50"/>
      <c r="H121" s="47"/>
      <c r="J121" s="47"/>
      <c r="L121" s="51"/>
      <c r="N121" s="47"/>
      <c r="P121" s="47"/>
      <c r="Q121" s="66"/>
    </row>
    <row r="122" spans="1:17" s="48" customFormat="1" x14ac:dyDescent="0.5">
      <c r="A122" s="45"/>
      <c r="B122" s="46"/>
      <c r="C122" s="47"/>
      <c r="D122" s="47"/>
      <c r="F122" s="52"/>
      <c r="G122" s="50"/>
      <c r="H122" s="47"/>
      <c r="J122" s="47"/>
      <c r="L122" s="51"/>
      <c r="N122" s="47"/>
      <c r="P122" s="47"/>
      <c r="Q122" s="66"/>
    </row>
    <row r="123" spans="1:17" s="48" customFormat="1" x14ac:dyDescent="0.5">
      <c r="A123" s="45"/>
      <c r="B123" s="46"/>
      <c r="C123" s="47"/>
      <c r="D123" s="47"/>
      <c r="F123" s="52"/>
      <c r="G123" s="50"/>
      <c r="H123" s="47"/>
      <c r="J123" s="47"/>
      <c r="L123" s="51"/>
      <c r="N123" s="47"/>
      <c r="P123" s="47"/>
      <c r="Q123" s="66"/>
    </row>
    <row r="124" spans="1:17" s="48" customFormat="1" x14ac:dyDescent="0.5">
      <c r="A124" s="45"/>
      <c r="B124" s="46"/>
      <c r="C124" s="47"/>
      <c r="D124" s="47"/>
      <c r="F124" s="52"/>
      <c r="G124" s="50"/>
      <c r="H124" s="47"/>
      <c r="J124" s="47"/>
      <c r="L124" s="51"/>
      <c r="N124" s="47"/>
      <c r="P124" s="47"/>
      <c r="Q124" s="66"/>
    </row>
    <row r="125" spans="1:17" s="48" customFormat="1" x14ac:dyDescent="0.5">
      <c r="A125" s="45"/>
      <c r="B125" s="46"/>
      <c r="C125" s="47"/>
      <c r="D125" s="47"/>
      <c r="F125" s="52"/>
      <c r="G125" s="50"/>
      <c r="H125" s="47"/>
      <c r="J125" s="47"/>
      <c r="L125" s="51"/>
      <c r="N125" s="47"/>
      <c r="P125" s="47"/>
      <c r="Q125" s="66"/>
    </row>
    <row r="126" spans="1:17" s="48" customFormat="1" x14ac:dyDescent="0.5">
      <c r="A126" s="45"/>
      <c r="B126" s="46"/>
      <c r="C126" s="47"/>
      <c r="D126" s="47"/>
      <c r="F126" s="52"/>
      <c r="G126" s="50"/>
      <c r="H126" s="47"/>
      <c r="J126" s="47"/>
      <c r="L126" s="51"/>
      <c r="N126" s="47"/>
      <c r="P126" s="47"/>
      <c r="Q126" s="66"/>
    </row>
    <row r="127" spans="1:17" s="48" customFormat="1" x14ac:dyDescent="0.5">
      <c r="A127" s="45"/>
      <c r="B127" s="46"/>
      <c r="C127" s="47"/>
      <c r="D127" s="47"/>
      <c r="F127" s="52"/>
      <c r="G127" s="50"/>
      <c r="H127" s="47"/>
      <c r="J127" s="47"/>
      <c r="L127" s="51"/>
      <c r="N127" s="47"/>
      <c r="P127" s="47"/>
      <c r="Q127" s="66"/>
    </row>
    <row r="128" spans="1:17" s="48" customFormat="1" x14ac:dyDescent="0.5">
      <c r="A128" s="45"/>
      <c r="B128" s="46"/>
      <c r="C128" s="47"/>
      <c r="D128" s="47"/>
      <c r="F128" s="52"/>
      <c r="G128" s="50"/>
      <c r="H128" s="47"/>
      <c r="J128" s="47"/>
      <c r="L128" s="51"/>
      <c r="N128" s="47"/>
      <c r="P128" s="47"/>
      <c r="Q128" s="66"/>
    </row>
    <row r="129" spans="1:17" s="48" customFormat="1" x14ac:dyDescent="0.5">
      <c r="A129" s="45"/>
      <c r="B129" s="46"/>
      <c r="C129" s="47"/>
      <c r="D129" s="47"/>
      <c r="F129" s="52"/>
      <c r="G129" s="50"/>
      <c r="H129" s="47"/>
      <c r="J129" s="47"/>
      <c r="L129" s="51"/>
      <c r="N129" s="47"/>
      <c r="P129" s="47"/>
      <c r="Q129" s="66"/>
    </row>
    <row r="130" spans="1:17" s="48" customFormat="1" x14ac:dyDescent="0.5">
      <c r="A130" s="45"/>
      <c r="B130" s="46"/>
      <c r="C130" s="47"/>
      <c r="D130" s="47"/>
      <c r="F130" s="52"/>
      <c r="G130" s="50"/>
      <c r="H130" s="47"/>
      <c r="J130" s="47"/>
      <c r="L130" s="51"/>
      <c r="N130" s="47"/>
      <c r="P130" s="47"/>
      <c r="Q130" s="66"/>
    </row>
    <row r="131" spans="1:17" s="48" customFormat="1" x14ac:dyDescent="0.5">
      <c r="A131" s="45"/>
      <c r="B131" s="46"/>
      <c r="C131" s="47"/>
      <c r="D131" s="47"/>
      <c r="F131" s="52"/>
      <c r="G131" s="50"/>
      <c r="H131" s="47"/>
      <c r="J131" s="47"/>
      <c r="L131" s="51"/>
      <c r="N131" s="47"/>
      <c r="P131" s="47"/>
      <c r="Q131" s="66"/>
    </row>
    <row r="132" spans="1:17" s="48" customFormat="1" x14ac:dyDescent="0.5">
      <c r="A132" s="45"/>
      <c r="B132" s="46"/>
      <c r="C132" s="47"/>
      <c r="D132" s="47"/>
      <c r="F132" s="52"/>
      <c r="G132" s="50"/>
      <c r="H132" s="47"/>
      <c r="J132" s="47"/>
      <c r="L132" s="51"/>
      <c r="N132" s="47"/>
      <c r="P132" s="47"/>
      <c r="Q132" s="66"/>
    </row>
    <row r="133" spans="1:17" s="48" customFormat="1" x14ac:dyDescent="0.5">
      <c r="A133" s="45"/>
      <c r="B133" s="46"/>
      <c r="C133" s="47"/>
      <c r="D133" s="47"/>
      <c r="F133" s="52"/>
      <c r="G133" s="50"/>
      <c r="H133" s="47"/>
      <c r="J133" s="47"/>
      <c r="L133" s="51"/>
      <c r="N133" s="47"/>
      <c r="P133" s="47"/>
      <c r="Q133" s="66"/>
    </row>
    <row r="134" spans="1:17" s="48" customFormat="1" x14ac:dyDescent="0.5">
      <c r="A134" s="45"/>
      <c r="B134" s="46"/>
      <c r="C134" s="47"/>
      <c r="D134" s="47"/>
      <c r="F134" s="52"/>
      <c r="G134" s="50"/>
      <c r="H134" s="47"/>
      <c r="J134" s="47"/>
      <c r="L134" s="51"/>
      <c r="N134" s="47"/>
      <c r="P134" s="47"/>
      <c r="Q134" s="66"/>
    </row>
    <row r="135" spans="1:17" s="48" customFormat="1" x14ac:dyDescent="0.5">
      <c r="A135" s="45"/>
      <c r="B135" s="46"/>
      <c r="C135" s="47"/>
      <c r="D135" s="47"/>
      <c r="F135" s="52"/>
      <c r="G135" s="50"/>
      <c r="H135" s="47"/>
      <c r="J135" s="47"/>
      <c r="L135" s="51"/>
      <c r="N135" s="47"/>
      <c r="P135" s="47"/>
      <c r="Q135" s="66"/>
    </row>
    <row r="136" spans="1:17" s="48" customFormat="1" x14ac:dyDescent="0.5">
      <c r="A136" s="45"/>
      <c r="B136" s="46"/>
      <c r="C136" s="47"/>
      <c r="D136" s="47"/>
      <c r="F136" s="52"/>
      <c r="G136" s="50"/>
      <c r="H136" s="47"/>
      <c r="J136" s="47"/>
      <c r="L136" s="51"/>
      <c r="N136" s="47"/>
      <c r="P136" s="47"/>
      <c r="Q136" s="66"/>
    </row>
    <row r="137" spans="1:17" s="48" customFormat="1" x14ac:dyDescent="0.5">
      <c r="A137" s="45"/>
      <c r="B137" s="46"/>
      <c r="C137" s="47"/>
      <c r="D137" s="47"/>
      <c r="F137" s="52"/>
      <c r="G137" s="50"/>
      <c r="H137" s="47"/>
      <c r="J137" s="47"/>
      <c r="L137" s="51"/>
      <c r="N137" s="47"/>
      <c r="P137" s="47"/>
      <c r="Q137" s="66"/>
    </row>
    <row r="138" spans="1:17" s="48" customFormat="1" x14ac:dyDescent="0.5">
      <c r="A138" s="45"/>
      <c r="B138" s="46"/>
      <c r="C138" s="47"/>
      <c r="D138" s="47"/>
      <c r="F138" s="52"/>
      <c r="G138" s="50"/>
      <c r="H138" s="47"/>
      <c r="J138" s="47"/>
      <c r="L138" s="51"/>
      <c r="N138" s="47"/>
      <c r="P138" s="47"/>
      <c r="Q138" s="66"/>
    </row>
    <row r="139" spans="1:17" s="48" customFormat="1" x14ac:dyDescent="0.5">
      <c r="A139" s="45"/>
      <c r="B139" s="46"/>
      <c r="C139" s="47"/>
      <c r="D139" s="47"/>
      <c r="F139" s="52"/>
      <c r="G139" s="50"/>
      <c r="H139" s="47"/>
      <c r="J139" s="47"/>
      <c r="L139" s="51"/>
      <c r="N139" s="47"/>
      <c r="P139" s="47"/>
      <c r="Q139" s="66"/>
    </row>
    <row r="140" spans="1:17" s="48" customFormat="1" x14ac:dyDescent="0.5">
      <c r="A140" s="45"/>
      <c r="B140" s="46"/>
      <c r="C140" s="47"/>
      <c r="D140" s="47"/>
      <c r="F140" s="52"/>
      <c r="G140" s="50"/>
      <c r="H140" s="47"/>
      <c r="J140" s="47"/>
      <c r="L140" s="51"/>
      <c r="N140" s="47"/>
      <c r="P140" s="47"/>
      <c r="Q140" s="66"/>
    </row>
    <row r="141" spans="1:17" s="48" customFormat="1" x14ac:dyDescent="0.5">
      <c r="A141" s="45"/>
      <c r="B141" s="46"/>
      <c r="C141" s="47"/>
      <c r="D141" s="47"/>
      <c r="F141" s="52"/>
      <c r="G141" s="50"/>
      <c r="H141" s="47"/>
      <c r="J141" s="47"/>
      <c r="L141" s="51"/>
      <c r="N141" s="47"/>
      <c r="P141" s="47"/>
      <c r="Q141" s="66"/>
    </row>
    <row r="142" spans="1:17" s="48" customFormat="1" x14ac:dyDescent="0.5">
      <c r="A142" s="45"/>
      <c r="B142" s="46"/>
      <c r="C142" s="47"/>
      <c r="D142" s="47"/>
      <c r="F142" s="52"/>
      <c r="G142" s="50"/>
      <c r="H142" s="47"/>
      <c r="J142" s="47"/>
      <c r="L142" s="51"/>
      <c r="N142" s="47"/>
      <c r="P142" s="47"/>
      <c r="Q142" s="66"/>
    </row>
    <row r="143" spans="1:17" s="48" customFormat="1" x14ac:dyDescent="0.5">
      <c r="A143" s="45"/>
      <c r="B143" s="46"/>
      <c r="C143" s="47"/>
      <c r="D143" s="47"/>
      <c r="F143" s="52"/>
      <c r="G143" s="50"/>
      <c r="H143" s="47"/>
      <c r="J143" s="47"/>
      <c r="L143" s="51"/>
      <c r="N143" s="47"/>
      <c r="P143" s="47"/>
      <c r="Q143" s="66"/>
    </row>
    <row r="144" spans="1:17" s="48" customFormat="1" x14ac:dyDescent="0.5">
      <c r="A144" s="45"/>
      <c r="B144" s="46"/>
      <c r="C144" s="47"/>
      <c r="D144" s="47"/>
      <c r="F144" s="52"/>
      <c r="G144" s="50"/>
      <c r="H144" s="47"/>
      <c r="J144" s="47"/>
      <c r="L144" s="51"/>
      <c r="N144" s="47"/>
      <c r="P144" s="47"/>
      <c r="Q144" s="66"/>
    </row>
    <row r="145" spans="1:17" s="48" customFormat="1" x14ac:dyDescent="0.5">
      <c r="A145" s="45"/>
      <c r="B145" s="46"/>
      <c r="C145" s="47"/>
      <c r="D145" s="47"/>
      <c r="F145" s="52"/>
      <c r="G145" s="50"/>
      <c r="H145" s="47"/>
      <c r="J145" s="47"/>
      <c r="L145" s="51"/>
      <c r="N145" s="47"/>
      <c r="P145" s="47"/>
      <c r="Q145" s="66"/>
    </row>
    <row r="146" spans="1:17" s="48" customFormat="1" x14ac:dyDescent="0.5">
      <c r="A146" s="45"/>
      <c r="B146" s="46"/>
      <c r="C146" s="47"/>
      <c r="D146" s="47"/>
      <c r="F146" s="52"/>
      <c r="G146" s="50"/>
      <c r="H146" s="47"/>
      <c r="J146" s="47"/>
      <c r="L146" s="51"/>
      <c r="N146" s="47"/>
      <c r="P146" s="47"/>
      <c r="Q146" s="66"/>
    </row>
    <row r="147" spans="1:17" s="48" customFormat="1" x14ac:dyDescent="0.5">
      <c r="A147" s="45"/>
      <c r="B147" s="46"/>
      <c r="C147" s="47"/>
      <c r="D147" s="47"/>
      <c r="F147" s="52"/>
      <c r="G147" s="50"/>
      <c r="H147" s="47"/>
      <c r="J147" s="47"/>
      <c r="L147" s="51"/>
      <c r="N147" s="47"/>
      <c r="P147" s="47"/>
      <c r="Q147" s="66"/>
    </row>
    <row r="148" spans="1:17" s="48" customFormat="1" x14ac:dyDescent="0.5">
      <c r="A148" s="45"/>
      <c r="B148" s="46"/>
      <c r="C148" s="47"/>
      <c r="D148" s="47"/>
      <c r="F148" s="52"/>
      <c r="G148" s="50"/>
      <c r="H148" s="47"/>
      <c r="J148" s="47"/>
      <c r="L148" s="51"/>
      <c r="N148" s="47"/>
      <c r="P148" s="47"/>
      <c r="Q148" s="66"/>
    </row>
    <row r="149" spans="1:17" s="48" customFormat="1" x14ac:dyDescent="0.5">
      <c r="A149" s="45"/>
      <c r="B149" s="46"/>
      <c r="C149" s="47"/>
      <c r="D149" s="47"/>
      <c r="F149" s="52"/>
      <c r="G149" s="50"/>
      <c r="H149" s="47"/>
      <c r="J149" s="47"/>
      <c r="L149" s="51"/>
      <c r="N149" s="47"/>
      <c r="P149" s="47"/>
      <c r="Q149" s="66"/>
    </row>
    <row r="150" spans="1:17" s="48" customFormat="1" x14ac:dyDescent="0.5">
      <c r="A150" s="45"/>
      <c r="B150" s="46"/>
      <c r="C150" s="47"/>
      <c r="D150" s="47"/>
      <c r="F150" s="52"/>
      <c r="G150" s="50"/>
      <c r="H150" s="47"/>
      <c r="J150" s="47"/>
      <c r="L150" s="51"/>
      <c r="N150" s="47"/>
      <c r="P150" s="47"/>
      <c r="Q150" s="66"/>
    </row>
    <row r="151" spans="1:17" s="48" customFormat="1" x14ac:dyDescent="0.5">
      <c r="A151" s="45"/>
      <c r="B151" s="46"/>
      <c r="C151" s="47"/>
      <c r="D151" s="47"/>
      <c r="F151" s="52"/>
      <c r="G151" s="50"/>
      <c r="H151" s="47"/>
      <c r="J151" s="47"/>
      <c r="L151" s="51"/>
      <c r="N151" s="47"/>
      <c r="P151" s="47"/>
      <c r="Q151" s="66"/>
    </row>
    <row r="152" spans="1:17" s="48" customFormat="1" x14ac:dyDescent="0.5">
      <c r="A152" s="45"/>
      <c r="B152" s="46"/>
      <c r="C152" s="47"/>
      <c r="D152" s="47"/>
      <c r="F152" s="52"/>
      <c r="G152" s="50"/>
      <c r="H152" s="47"/>
      <c r="J152" s="47"/>
      <c r="L152" s="51"/>
      <c r="N152" s="47"/>
      <c r="P152" s="47"/>
      <c r="Q152" s="66"/>
    </row>
    <row r="153" spans="1:17" s="48" customFormat="1" x14ac:dyDescent="0.5">
      <c r="A153" s="45"/>
      <c r="B153" s="46"/>
      <c r="C153" s="47"/>
      <c r="D153" s="47"/>
      <c r="F153" s="52"/>
      <c r="G153" s="50"/>
      <c r="H153" s="47"/>
      <c r="J153" s="47"/>
      <c r="L153" s="51"/>
      <c r="N153" s="47"/>
      <c r="P153" s="47"/>
      <c r="Q153" s="66"/>
    </row>
    <row r="154" spans="1:17" s="48" customFormat="1" x14ac:dyDescent="0.5">
      <c r="A154" s="45"/>
      <c r="B154" s="46"/>
      <c r="C154" s="47"/>
      <c r="D154" s="47"/>
      <c r="F154" s="52"/>
      <c r="G154" s="50"/>
      <c r="H154" s="47"/>
      <c r="J154" s="47"/>
      <c r="L154" s="51"/>
      <c r="N154" s="47"/>
      <c r="P154" s="47"/>
      <c r="Q154" s="66"/>
    </row>
    <row r="155" spans="1:17" s="48" customFormat="1" x14ac:dyDescent="0.5">
      <c r="A155" s="45"/>
      <c r="B155" s="46"/>
      <c r="C155" s="47"/>
      <c r="D155" s="47"/>
      <c r="F155" s="52"/>
      <c r="G155" s="50"/>
      <c r="H155" s="47"/>
      <c r="J155" s="47"/>
      <c r="L155" s="51"/>
      <c r="N155" s="47"/>
      <c r="P155" s="47"/>
      <c r="Q155" s="66"/>
    </row>
    <row r="156" spans="1:17" s="48" customFormat="1" x14ac:dyDescent="0.5">
      <c r="A156" s="45"/>
      <c r="B156" s="46"/>
      <c r="C156" s="47"/>
      <c r="D156" s="47"/>
      <c r="F156" s="52"/>
      <c r="G156" s="50"/>
      <c r="H156" s="47"/>
      <c r="J156" s="47"/>
      <c r="L156" s="51"/>
      <c r="N156" s="47"/>
      <c r="P156" s="47"/>
      <c r="Q156" s="66"/>
    </row>
    <row r="157" spans="1:17" s="48" customFormat="1" x14ac:dyDescent="0.5">
      <c r="A157" s="45"/>
      <c r="B157" s="46"/>
      <c r="C157" s="47"/>
      <c r="D157" s="47"/>
      <c r="F157" s="52"/>
      <c r="G157" s="50"/>
      <c r="H157" s="47"/>
      <c r="J157" s="47"/>
      <c r="L157" s="51"/>
      <c r="N157" s="47"/>
      <c r="P157" s="47"/>
      <c r="Q157" s="66"/>
    </row>
  </sheetData>
  <mergeCells count="19">
    <mergeCell ref="A3:B5"/>
    <mergeCell ref="C3:C5"/>
    <mergeCell ref="D3:Q3"/>
    <mergeCell ref="D4:E4"/>
    <mergeCell ref="F4:G4"/>
    <mergeCell ref="H4:I4"/>
    <mergeCell ref="J4:K4"/>
    <mergeCell ref="L4:M4"/>
    <mergeCell ref="N4:O4"/>
    <mergeCell ref="P4:Q4"/>
    <mergeCell ref="A6:B6"/>
    <mergeCell ref="A7:B7"/>
    <mergeCell ref="A13:B13"/>
    <mergeCell ref="A23:B23"/>
    <mergeCell ref="A57:B57"/>
    <mergeCell ref="A27:B27"/>
    <mergeCell ref="A52:B52"/>
    <mergeCell ref="A55:B55"/>
    <mergeCell ref="A50:B50"/>
  </mergeCells>
  <printOptions horizontalCentered="1"/>
  <pageMargins left="0.35433070866141736" right="0.27559055118110237" top="0.43307086614173229" bottom="0.31496062992125984" header="0.39370078740157483" footer="0"/>
  <pageSetup paperSize="9" scale="125" orientation="landscape" r:id="rId1"/>
  <headerFooter alignWithMargins="0">
    <oddFooter>&amp;L&amp;"TH SarabunPSK,Regular"&amp;6&amp;K00+000&amp;Z&amp;F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7"/>
  <sheetViews>
    <sheetView zoomScale="93" zoomScaleNormal="93" zoomScaleSheetLayoutView="130" zoomScalePageLayoutView="115" workbookViewId="0">
      <pane ySplit="6" topLeftCell="A19" activePane="bottomLeft" state="frozen"/>
      <selection activeCell="Q67" sqref="Q67"/>
      <selection pane="bottomLeft" activeCell="I49" sqref="A49:I49"/>
    </sheetView>
  </sheetViews>
  <sheetFormatPr defaultColWidth="9.140625" defaultRowHeight="17.25" x14ac:dyDescent="0.5"/>
  <cols>
    <col min="1" max="1" width="2.85546875" style="45" customWidth="1"/>
    <col min="2" max="2" width="23.85546875" style="46" customWidth="1"/>
    <col min="3" max="3" width="7.5703125" style="47" customWidth="1"/>
    <col min="4" max="4" width="9.28515625" style="47" customWidth="1"/>
    <col min="5" max="5" width="9.28515625" style="48" customWidth="1"/>
    <col min="6" max="6" width="9.28515625" style="52" customWidth="1"/>
    <col min="7" max="7" width="9.28515625" style="50" customWidth="1"/>
    <col min="8" max="8" width="9.28515625" style="47" customWidth="1"/>
    <col min="9" max="9" width="9.28515625" style="48" customWidth="1"/>
    <col min="10" max="16384" width="9.140625" style="43"/>
  </cols>
  <sheetData>
    <row r="1" spans="1:9" s="37" customFormat="1" ht="16.5" customHeight="1" x14ac:dyDescent="0.5">
      <c r="A1" s="155" t="s">
        <v>728</v>
      </c>
      <c r="B1" s="32"/>
      <c r="C1" s="33"/>
      <c r="D1" s="33"/>
      <c r="E1" s="34"/>
      <c r="F1" s="35"/>
      <c r="G1" s="36"/>
      <c r="H1" s="33"/>
      <c r="I1" s="34"/>
    </row>
    <row r="2" spans="1:9" s="37" customFormat="1" ht="11.25" customHeight="1" thickBot="1" x14ac:dyDescent="0.55000000000000004">
      <c r="A2" s="31"/>
      <c r="B2" s="32"/>
      <c r="C2" s="33"/>
      <c r="D2" s="33"/>
      <c r="E2" s="34"/>
      <c r="F2" s="35"/>
      <c r="G2" s="36"/>
      <c r="H2" s="33"/>
      <c r="I2" s="34"/>
    </row>
    <row r="3" spans="1:9" s="38" customFormat="1" ht="24" customHeight="1" thickTop="1" x14ac:dyDescent="0.5">
      <c r="A3" s="397" t="s">
        <v>53</v>
      </c>
      <c r="B3" s="398"/>
      <c r="C3" s="401" t="s">
        <v>723</v>
      </c>
      <c r="D3" s="389" t="s">
        <v>131</v>
      </c>
      <c r="E3" s="390"/>
      <c r="F3" s="390"/>
      <c r="G3" s="390"/>
      <c r="H3" s="390"/>
      <c r="I3" s="403"/>
    </row>
    <row r="4" spans="1:9" s="38" customFormat="1" ht="30" customHeight="1" x14ac:dyDescent="0.5">
      <c r="A4" s="399"/>
      <c r="B4" s="400"/>
      <c r="C4" s="402"/>
      <c r="D4" s="404" t="s">
        <v>128</v>
      </c>
      <c r="E4" s="405"/>
      <c r="F4" s="406" t="s">
        <v>129</v>
      </c>
      <c r="G4" s="407"/>
      <c r="H4" s="413" t="s">
        <v>130</v>
      </c>
      <c r="I4" s="414"/>
    </row>
    <row r="5" spans="1:9" s="42" customFormat="1" ht="15.75" thickBot="1" x14ac:dyDescent="0.55000000000000004">
      <c r="A5" s="399"/>
      <c r="B5" s="400"/>
      <c r="C5" s="402"/>
      <c r="D5" s="166" t="s">
        <v>60</v>
      </c>
      <c r="E5" s="41" t="s">
        <v>61</v>
      </c>
      <c r="F5" s="166" t="s">
        <v>60</v>
      </c>
      <c r="G5" s="41" t="s">
        <v>61</v>
      </c>
      <c r="H5" s="166" t="s">
        <v>60</v>
      </c>
      <c r="I5" s="41" t="s">
        <v>61</v>
      </c>
    </row>
    <row r="6" spans="1:9" s="38" customFormat="1" ht="18.75" thickTop="1" thickBot="1" x14ac:dyDescent="0.55000000000000004">
      <c r="A6" s="364" t="s">
        <v>21</v>
      </c>
      <c r="B6" s="365"/>
      <c r="C6" s="56">
        <f>C55+C52+C50+C27+C7+C23+C13</f>
        <v>2184</v>
      </c>
      <c r="D6" s="56">
        <f>D55+D52+D50+D27+D7+D23+D13</f>
        <v>118</v>
      </c>
      <c r="E6" s="60">
        <f>D6/C6*100</f>
        <v>5.4029304029304033</v>
      </c>
      <c r="F6" s="56">
        <f>F55+F52+F50+F27+F7+F23+F13</f>
        <v>237</v>
      </c>
      <c r="G6" s="60">
        <f>F6/C6*100</f>
        <v>10.851648351648352</v>
      </c>
      <c r="H6" s="56">
        <f>H55+H52+H50+H27+H7+H23+H13</f>
        <v>460</v>
      </c>
      <c r="I6" s="60">
        <f>H6/C6*100</f>
        <v>21.062271062271062</v>
      </c>
    </row>
    <row r="7" spans="1:9" s="38" customFormat="1" ht="18" thickTop="1" x14ac:dyDescent="0.5">
      <c r="A7" s="376" t="s">
        <v>79</v>
      </c>
      <c r="B7" s="377"/>
      <c r="C7" s="96">
        <f>SUM(C8:C12)</f>
        <v>67</v>
      </c>
      <c r="D7" s="96">
        <f>SUM(D8:D12)</f>
        <v>2</v>
      </c>
      <c r="E7" s="99">
        <f t="shared" ref="E7:E56" si="0">D7/C7*100</f>
        <v>2.9850746268656714</v>
      </c>
      <c r="F7" s="96">
        <f>SUM(F8:F12)</f>
        <v>2</v>
      </c>
      <c r="G7" s="99">
        <f t="shared" ref="G7:G56" si="1">F7/C7*100</f>
        <v>2.9850746268656714</v>
      </c>
      <c r="H7" s="96">
        <f>SUM(H8:H12)</f>
        <v>4</v>
      </c>
      <c r="I7" s="99">
        <f t="shared" ref="I7:I56" si="2">H7/C7*100</f>
        <v>5.9701492537313428</v>
      </c>
    </row>
    <row r="8" spans="1:9" ht="12.75" customHeight="1" x14ac:dyDescent="0.5">
      <c r="A8" s="61">
        <v>1</v>
      </c>
      <c r="B8" s="62" t="s">
        <v>78</v>
      </c>
      <c r="C8" s="127">
        <f>'AUN-11.3-1'!T8</f>
        <v>1</v>
      </c>
      <c r="D8" s="100">
        <v>0</v>
      </c>
      <c r="E8" s="103">
        <f t="shared" si="0"/>
        <v>0</v>
      </c>
      <c r="F8" s="100">
        <v>0</v>
      </c>
      <c r="G8" s="103">
        <f t="shared" si="1"/>
        <v>0</v>
      </c>
      <c r="H8" s="100">
        <v>0</v>
      </c>
      <c r="I8" s="103">
        <f t="shared" si="2"/>
        <v>0</v>
      </c>
    </row>
    <row r="9" spans="1:9" ht="12.75" customHeight="1" x14ac:dyDescent="0.5">
      <c r="A9" s="61">
        <v>2</v>
      </c>
      <c r="B9" s="62" t="s">
        <v>87</v>
      </c>
      <c r="C9" s="127">
        <f>'AUN-11.3-1'!T9</f>
        <v>0</v>
      </c>
      <c r="D9" s="100">
        <v>0</v>
      </c>
      <c r="E9" s="103">
        <v>0</v>
      </c>
      <c r="F9" s="100">
        <v>0</v>
      </c>
      <c r="G9" s="103">
        <v>0</v>
      </c>
      <c r="H9" s="100">
        <v>0</v>
      </c>
      <c r="I9" s="103">
        <v>0</v>
      </c>
    </row>
    <row r="10" spans="1:9" ht="12.75" customHeight="1" x14ac:dyDescent="0.5">
      <c r="A10" s="61">
        <v>3</v>
      </c>
      <c r="B10" s="62" t="s">
        <v>88</v>
      </c>
      <c r="C10" s="127">
        <f>'AUN-11.3-1'!T10</f>
        <v>1</v>
      </c>
      <c r="D10" s="100">
        <v>0</v>
      </c>
      <c r="E10" s="103">
        <f t="shared" si="0"/>
        <v>0</v>
      </c>
      <c r="F10" s="100">
        <v>0</v>
      </c>
      <c r="G10" s="103">
        <f t="shared" si="1"/>
        <v>0</v>
      </c>
      <c r="H10" s="100">
        <v>0</v>
      </c>
      <c r="I10" s="103">
        <f t="shared" si="2"/>
        <v>0</v>
      </c>
    </row>
    <row r="11" spans="1:9" ht="12.75" customHeight="1" x14ac:dyDescent="0.5">
      <c r="A11" s="61">
        <v>4</v>
      </c>
      <c r="B11" s="62" t="s">
        <v>89</v>
      </c>
      <c r="C11" s="127">
        <f>'AUN-11.3-1'!T11</f>
        <v>0</v>
      </c>
      <c r="D11" s="100">
        <v>0</v>
      </c>
      <c r="E11" s="103">
        <v>0</v>
      </c>
      <c r="F11" s="100">
        <v>0</v>
      </c>
      <c r="G11" s="103">
        <v>0</v>
      </c>
      <c r="H11" s="100">
        <v>0</v>
      </c>
      <c r="I11" s="103">
        <v>0</v>
      </c>
    </row>
    <row r="12" spans="1:9" ht="12.75" customHeight="1" x14ac:dyDescent="0.5">
      <c r="A12" s="74">
        <v>5</v>
      </c>
      <c r="B12" s="75" t="s">
        <v>22</v>
      </c>
      <c r="C12" s="128">
        <f>'AUN-11.3-1'!T12</f>
        <v>65</v>
      </c>
      <c r="D12" s="104">
        <v>2</v>
      </c>
      <c r="E12" s="107">
        <f t="shared" si="0"/>
        <v>3.0769230769230771</v>
      </c>
      <c r="F12" s="104">
        <v>2</v>
      </c>
      <c r="G12" s="107">
        <f t="shared" si="1"/>
        <v>3.0769230769230771</v>
      </c>
      <c r="H12" s="104">
        <v>4</v>
      </c>
      <c r="I12" s="107">
        <f t="shared" si="2"/>
        <v>6.1538461538461542</v>
      </c>
    </row>
    <row r="13" spans="1:9" s="38" customFormat="1" ht="12.75" customHeight="1" x14ac:dyDescent="0.5">
      <c r="A13" s="378" t="s">
        <v>82</v>
      </c>
      <c r="B13" s="379"/>
      <c r="C13" s="129">
        <f>C14+C19</f>
        <v>315</v>
      </c>
      <c r="D13" s="129">
        <f>D14+D19</f>
        <v>27</v>
      </c>
      <c r="E13" s="131">
        <f t="shared" si="0"/>
        <v>8.5714285714285712</v>
      </c>
      <c r="F13" s="129">
        <f>F14+F19</f>
        <v>35</v>
      </c>
      <c r="G13" s="131">
        <f t="shared" si="1"/>
        <v>11.111111111111111</v>
      </c>
      <c r="H13" s="129">
        <f>H14+H19</f>
        <v>39</v>
      </c>
      <c r="I13" s="131">
        <f t="shared" si="2"/>
        <v>12.380952380952381</v>
      </c>
    </row>
    <row r="14" spans="1:9" ht="12.75" customHeight="1" x14ac:dyDescent="0.5">
      <c r="A14" s="61">
        <v>1</v>
      </c>
      <c r="B14" s="62" t="s">
        <v>17</v>
      </c>
      <c r="C14" s="100">
        <f>SUM(C15:C18)</f>
        <v>187</v>
      </c>
      <c r="D14" s="100">
        <f>SUM(D15:D18)</f>
        <v>22</v>
      </c>
      <c r="E14" s="103">
        <f t="shared" si="0"/>
        <v>11.76470588235294</v>
      </c>
      <c r="F14" s="100">
        <f>SUM(F15:F18)</f>
        <v>27</v>
      </c>
      <c r="G14" s="103">
        <f t="shared" si="1"/>
        <v>14.438502673796791</v>
      </c>
      <c r="H14" s="100">
        <f>SUM(H15:H18)</f>
        <v>19</v>
      </c>
      <c r="I14" s="103">
        <f t="shared" si="2"/>
        <v>10.160427807486631</v>
      </c>
    </row>
    <row r="15" spans="1:9" s="76" customFormat="1" ht="12.75" customHeight="1" x14ac:dyDescent="0.5">
      <c r="A15" s="61"/>
      <c r="B15" s="77" t="s">
        <v>107</v>
      </c>
      <c r="C15" s="109">
        <f>'AUN-11.3-1'!T15</f>
        <v>31</v>
      </c>
      <c r="D15" s="109">
        <v>1</v>
      </c>
      <c r="E15" s="112">
        <f t="shared" si="0"/>
        <v>3.225806451612903</v>
      </c>
      <c r="F15" s="109">
        <v>3</v>
      </c>
      <c r="G15" s="112">
        <f t="shared" si="1"/>
        <v>9.67741935483871</v>
      </c>
      <c r="H15" s="109">
        <v>2</v>
      </c>
      <c r="I15" s="112">
        <f t="shared" si="2"/>
        <v>6.4516129032258061</v>
      </c>
    </row>
    <row r="16" spans="1:9" s="78" customFormat="1" ht="12.75" customHeight="1" x14ac:dyDescent="0.5">
      <c r="A16" s="61"/>
      <c r="B16" s="77" t="s">
        <v>106</v>
      </c>
      <c r="C16" s="109">
        <f>'AUN-11.3-1'!T16</f>
        <v>58</v>
      </c>
      <c r="D16" s="109">
        <v>6</v>
      </c>
      <c r="E16" s="112">
        <f t="shared" si="0"/>
        <v>10.344827586206897</v>
      </c>
      <c r="F16" s="109">
        <v>6</v>
      </c>
      <c r="G16" s="112">
        <f t="shared" si="1"/>
        <v>10.344827586206897</v>
      </c>
      <c r="H16" s="109">
        <v>5</v>
      </c>
      <c r="I16" s="112">
        <f t="shared" si="2"/>
        <v>8.6206896551724146</v>
      </c>
    </row>
    <row r="17" spans="1:9" s="78" customFormat="1" ht="12.75" customHeight="1" x14ac:dyDescent="0.5">
      <c r="A17" s="61"/>
      <c r="B17" s="77" t="s">
        <v>105</v>
      </c>
      <c r="C17" s="109">
        <f>'AUN-11.3-1'!T17</f>
        <v>74</v>
      </c>
      <c r="D17" s="109">
        <v>11</v>
      </c>
      <c r="E17" s="112">
        <f t="shared" si="0"/>
        <v>14.864864864864865</v>
      </c>
      <c r="F17" s="109">
        <v>14</v>
      </c>
      <c r="G17" s="112">
        <f t="shared" si="1"/>
        <v>18.918918918918919</v>
      </c>
      <c r="H17" s="109">
        <v>7</v>
      </c>
      <c r="I17" s="112">
        <f t="shared" si="2"/>
        <v>9.4594594594594597</v>
      </c>
    </row>
    <row r="18" spans="1:9" s="79" customFormat="1" ht="12.75" customHeight="1" x14ac:dyDescent="0.5">
      <c r="A18" s="61"/>
      <c r="B18" s="77" t="s">
        <v>104</v>
      </c>
      <c r="C18" s="113">
        <f>'AUN-11.3-1'!T18</f>
        <v>24</v>
      </c>
      <c r="D18" s="109">
        <v>4</v>
      </c>
      <c r="E18" s="112">
        <f t="shared" si="0"/>
        <v>16.666666666666664</v>
      </c>
      <c r="F18" s="109">
        <v>4</v>
      </c>
      <c r="G18" s="112">
        <f t="shared" si="1"/>
        <v>16.666666666666664</v>
      </c>
      <c r="H18" s="109">
        <v>5</v>
      </c>
      <c r="I18" s="112">
        <f t="shared" si="2"/>
        <v>20.833333333333336</v>
      </c>
    </row>
    <row r="19" spans="1:9" ht="12.75" customHeight="1" x14ac:dyDescent="0.5">
      <c r="A19" s="61">
        <v>2</v>
      </c>
      <c r="B19" s="77" t="s">
        <v>18</v>
      </c>
      <c r="C19" s="100">
        <f>SUM(C20:C22)</f>
        <v>128</v>
      </c>
      <c r="D19" s="100">
        <f>SUM(D20:D22)</f>
        <v>5</v>
      </c>
      <c r="E19" s="103">
        <f t="shared" si="0"/>
        <v>3.90625</v>
      </c>
      <c r="F19" s="100">
        <f>SUM(F20:F22)</f>
        <v>8</v>
      </c>
      <c r="G19" s="103">
        <f t="shared" si="1"/>
        <v>6.25</v>
      </c>
      <c r="H19" s="100">
        <f>SUM(H20:H22)</f>
        <v>20</v>
      </c>
      <c r="I19" s="103">
        <f t="shared" si="2"/>
        <v>15.625</v>
      </c>
    </row>
    <row r="20" spans="1:9" s="76" customFormat="1" ht="12.75" customHeight="1" x14ac:dyDescent="0.5">
      <c r="A20" s="61"/>
      <c r="B20" s="77" t="s">
        <v>19</v>
      </c>
      <c r="C20" s="109">
        <f>'AUN-11.3-1'!T20</f>
        <v>44</v>
      </c>
      <c r="D20" s="109">
        <v>3</v>
      </c>
      <c r="E20" s="112">
        <f t="shared" si="0"/>
        <v>6.8181818181818175</v>
      </c>
      <c r="F20" s="109">
        <v>5</v>
      </c>
      <c r="G20" s="112">
        <f t="shared" si="1"/>
        <v>11.363636363636363</v>
      </c>
      <c r="H20" s="109">
        <v>1</v>
      </c>
      <c r="I20" s="112">
        <f t="shared" si="2"/>
        <v>2.2727272727272729</v>
      </c>
    </row>
    <row r="21" spans="1:9" s="78" customFormat="1" ht="12.75" customHeight="1" x14ac:dyDescent="0.5">
      <c r="A21" s="61"/>
      <c r="B21" s="77" t="s">
        <v>85</v>
      </c>
      <c r="C21" s="109">
        <f>'AUN-11.3-1'!T21</f>
        <v>13</v>
      </c>
      <c r="D21" s="133">
        <v>0</v>
      </c>
      <c r="E21" s="136">
        <f t="shared" si="0"/>
        <v>0</v>
      </c>
      <c r="F21" s="133">
        <v>1</v>
      </c>
      <c r="G21" s="136">
        <f t="shared" si="1"/>
        <v>7.6923076923076925</v>
      </c>
      <c r="H21" s="133">
        <v>0</v>
      </c>
      <c r="I21" s="136">
        <f t="shared" si="2"/>
        <v>0</v>
      </c>
    </row>
    <row r="22" spans="1:9" s="79" customFormat="1" ht="12.75" customHeight="1" x14ac:dyDescent="0.5">
      <c r="A22" s="74"/>
      <c r="B22" s="80" t="s">
        <v>20</v>
      </c>
      <c r="C22" s="114">
        <f>'AUN-11.3-1'!T22</f>
        <v>71</v>
      </c>
      <c r="D22" s="137">
        <v>2</v>
      </c>
      <c r="E22" s="140">
        <f t="shared" si="0"/>
        <v>2.8169014084507045</v>
      </c>
      <c r="F22" s="137">
        <v>2</v>
      </c>
      <c r="G22" s="140">
        <f t="shared" si="1"/>
        <v>2.8169014084507045</v>
      </c>
      <c r="H22" s="137">
        <v>19</v>
      </c>
      <c r="I22" s="140">
        <f t="shared" si="2"/>
        <v>26.760563380281688</v>
      </c>
    </row>
    <row r="23" spans="1:9" s="38" customFormat="1" ht="12.75" customHeight="1" x14ac:dyDescent="0.5">
      <c r="A23" s="378" t="s">
        <v>81</v>
      </c>
      <c r="B23" s="379"/>
      <c r="C23" s="129">
        <f>SUM(C24:C26)</f>
        <v>205</v>
      </c>
      <c r="D23" s="129">
        <f>SUM(D24:D26)</f>
        <v>25</v>
      </c>
      <c r="E23" s="131">
        <f t="shared" si="0"/>
        <v>12.195121951219512</v>
      </c>
      <c r="F23" s="129">
        <f>SUM(F24:F26)</f>
        <v>36</v>
      </c>
      <c r="G23" s="131">
        <f t="shared" si="1"/>
        <v>17.560975609756095</v>
      </c>
      <c r="H23" s="129">
        <f>SUM(H24:H26)</f>
        <v>14</v>
      </c>
      <c r="I23" s="131">
        <f t="shared" si="2"/>
        <v>6.8292682926829276</v>
      </c>
    </row>
    <row r="24" spans="1:9" ht="12.75" customHeight="1" x14ac:dyDescent="0.5">
      <c r="A24" s="61">
        <v>1</v>
      </c>
      <c r="B24" s="62" t="s">
        <v>0</v>
      </c>
      <c r="C24" s="141">
        <f>'AUN-11.3-1'!T24</f>
        <v>99</v>
      </c>
      <c r="D24" s="142">
        <v>9</v>
      </c>
      <c r="E24" s="145">
        <f t="shared" si="0"/>
        <v>9.0909090909090917</v>
      </c>
      <c r="F24" s="142">
        <v>9</v>
      </c>
      <c r="G24" s="145">
        <f t="shared" si="1"/>
        <v>9.0909090909090917</v>
      </c>
      <c r="H24" s="142">
        <v>11</v>
      </c>
      <c r="I24" s="145">
        <f t="shared" si="2"/>
        <v>11.111111111111111</v>
      </c>
    </row>
    <row r="25" spans="1:9" s="81" customFormat="1" ht="12.75" customHeight="1" x14ac:dyDescent="0.5">
      <c r="A25" s="61">
        <v>2</v>
      </c>
      <c r="B25" s="62" t="s">
        <v>1</v>
      </c>
      <c r="C25" s="141">
        <f>'AUN-11.3-1'!T25</f>
        <v>62</v>
      </c>
      <c r="D25" s="142">
        <v>10</v>
      </c>
      <c r="E25" s="145">
        <f t="shared" si="0"/>
        <v>16.129032258064516</v>
      </c>
      <c r="F25" s="142">
        <v>16</v>
      </c>
      <c r="G25" s="145">
        <f t="shared" si="1"/>
        <v>25.806451612903224</v>
      </c>
      <c r="H25" s="142">
        <v>2</v>
      </c>
      <c r="I25" s="145">
        <f t="shared" si="2"/>
        <v>3.225806451612903</v>
      </c>
    </row>
    <row r="26" spans="1:9" ht="12.75" customHeight="1" x14ac:dyDescent="0.5">
      <c r="A26" s="74">
        <v>3</v>
      </c>
      <c r="B26" s="75" t="s">
        <v>2</v>
      </c>
      <c r="C26" s="146">
        <f>'AUN-11.3-1'!T26</f>
        <v>44</v>
      </c>
      <c r="D26" s="147">
        <v>6</v>
      </c>
      <c r="E26" s="150">
        <f t="shared" si="0"/>
        <v>13.636363636363635</v>
      </c>
      <c r="F26" s="147">
        <v>11</v>
      </c>
      <c r="G26" s="150">
        <f t="shared" si="1"/>
        <v>25</v>
      </c>
      <c r="H26" s="147">
        <v>1</v>
      </c>
      <c r="I26" s="150">
        <f t="shared" si="2"/>
        <v>2.2727272727272729</v>
      </c>
    </row>
    <row r="27" spans="1:9" s="38" customFormat="1" ht="12.75" customHeight="1" x14ac:dyDescent="0.5">
      <c r="A27" s="396" t="s">
        <v>80</v>
      </c>
      <c r="B27" s="367"/>
      <c r="C27" s="85">
        <f>SUM(C28:C49)</f>
        <v>1332</v>
      </c>
      <c r="D27" s="85">
        <f>SUM(D28:D49)</f>
        <v>57</v>
      </c>
      <c r="E27" s="84">
        <f t="shared" si="0"/>
        <v>4.2792792792792795</v>
      </c>
      <c r="F27" s="85">
        <f>SUM(F28:F49)</f>
        <v>141</v>
      </c>
      <c r="G27" s="84">
        <f t="shared" si="1"/>
        <v>10.585585585585585</v>
      </c>
      <c r="H27" s="85">
        <f>SUM(H28:H49)</f>
        <v>377</v>
      </c>
      <c r="I27" s="84">
        <f t="shared" si="2"/>
        <v>28.303303303303302</v>
      </c>
    </row>
    <row r="28" spans="1:9" ht="12.75" customHeight="1" x14ac:dyDescent="0.5">
      <c r="A28" s="61">
        <v>1</v>
      </c>
      <c r="B28" s="62" t="s">
        <v>14</v>
      </c>
      <c r="C28" s="141">
        <f>'AUN-11.3-1'!T28</f>
        <v>50</v>
      </c>
      <c r="D28" s="142">
        <v>4</v>
      </c>
      <c r="E28" s="145">
        <f t="shared" si="0"/>
        <v>8</v>
      </c>
      <c r="F28" s="142">
        <v>8</v>
      </c>
      <c r="G28" s="145">
        <f t="shared" si="1"/>
        <v>16</v>
      </c>
      <c r="H28" s="142">
        <v>10</v>
      </c>
      <c r="I28" s="145">
        <f t="shared" si="2"/>
        <v>20</v>
      </c>
    </row>
    <row r="29" spans="1:9" ht="12.75" customHeight="1" x14ac:dyDescent="0.5">
      <c r="A29" s="61">
        <v>2</v>
      </c>
      <c r="B29" s="62" t="s">
        <v>117</v>
      </c>
      <c r="C29" s="141">
        <f>'AUN-11.3-1'!T29</f>
        <v>75</v>
      </c>
      <c r="D29" s="142">
        <v>1</v>
      </c>
      <c r="E29" s="145">
        <f t="shared" si="0"/>
        <v>1.3333333333333335</v>
      </c>
      <c r="F29" s="142">
        <v>5</v>
      </c>
      <c r="G29" s="145">
        <f t="shared" si="1"/>
        <v>6.666666666666667</v>
      </c>
      <c r="H29" s="142">
        <v>23</v>
      </c>
      <c r="I29" s="145">
        <f t="shared" si="2"/>
        <v>30.666666666666664</v>
      </c>
    </row>
    <row r="30" spans="1:9" ht="12.75" customHeight="1" x14ac:dyDescent="0.5">
      <c r="A30" s="61">
        <v>3</v>
      </c>
      <c r="B30" s="62" t="s">
        <v>45</v>
      </c>
      <c r="C30" s="141">
        <f>'AUN-11.3-1'!T30</f>
        <v>25</v>
      </c>
      <c r="D30" s="142">
        <v>1</v>
      </c>
      <c r="E30" s="145">
        <f t="shared" si="0"/>
        <v>4</v>
      </c>
      <c r="F30" s="142">
        <v>1</v>
      </c>
      <c r="G30" s="145">
        <f t="shared" si="1"/>
        <v>4</v>
      </c>
      <c r="H30" s="142">
        <v>1</v>
      </c>
      <c r="I30" s="145">
        <f t="shared" si="2"/>
        <v>4</v>
      </c>
    </row>
    <row r="31" spans="1:9" s="44" customFormat="1" ht="12.75" customHeight="1" x14ac:dyDescent="0.5">
      <c r="A31" s="72">
        <v>4</v>
      </c>
      <c r="B31" s="73" t="s">
        <v>92</v>
      </c>
      <c r="C31" s="163">
        <f>'AUN-11.3-1'!T31</f>
        <v>81</v>
      </c>
      <c r="D31" s="118">
        <v>2</v>
      </c>
      <c r="E31" s="121">
        <f t="shared" si="0"/>
        <v>2.4691358024691357</v>
      </c>
      <c r="F31" s="118">
        <v>4</v>
      </c>
      <c r="G31" s="121">
        <f t="shared" si="1"/>
        <v>4.9382716049382713</v>
      </c>
      <c r="H31" s="118">
        <v>20</v>
      </c>
      <c r="I31" s="121">
        <f t="shared" si="2"/>
        <v>24.691358024691358</v>
      </c>
    </row>
    <row r="32" spans="1:9" ht="12.75" customHeight="1" x14ac:dyDescent="0.5">
      <c r="A32" s="61">
        <v>5</v>
      </c>
      <c r="B32" s="62" t="s">
        <v>3</v>
      </c>
      <c r="C32" s="141">
        <f>'AUN-11.3-1'!T32</f>
        <v>95</v>
      </c>
      <c r="D32" s="100">
        <v>4</v>
      </c>
      <c r="E32" s="103">
        <f t="shared" si="0"/>
        <v>4.2105263157894735</v>
      </c>
      <c r="F32" s="100">
        <v>8</v>
      </c>
      <c r="G32" s="103">
        <f t="shared" si="1"/>
        <v>8.4210526315789469</v>
      </c>
      <c r="H32" s="100">
        <v>15</v>
      </c>
      <c r="I32" s="103">
        <f t="shared" si="2"/>
        <v>15.789473684210526</v>
      </c>
    </row>
    <row r="33" spans="1:9" ht="12.75" customHeight="1" x14ac:dyDescent="0.5">
      <c r="A33" s="61">
        <v>6</v>
      </c>
      <c r="B33" s="62" t="s">
        <v>4</v>
      </c>
      <c r="C33" s="141">
        <f>'AUN-11.3-1'!T33</f>
        <v>27</v>
      </c>
      <c r="D33" s="100">
        <v>0</v>
      </c>
      <c r="E33" s="103">
        <f t="shared" si="0"/>
        <v>0</v>
      </c>
      <c r="F33" s="100">
        <v>2</v>
      </c>
      <c r="G33" s="103">
        <f t="shared" si="1"/>
        <v>7.4074074074074066</v>
      </c>
      <c r="H33" s="100">
        <v>10</v>
      </c>
      <c r="I33" s="103">
        <f t="shared" si="2"/>
        <v>37.037037037037038</v>
      </c>
    </row>
    <row r="34" spans="1:9" ht="12.75" customHeight="1" x14ac:dyDescent="0.5">
      <c r="A34" s="61">
        <v>7</v>
      </c>
      <c r="B34" s="62" t="s">
        <v>5</v>
      </c>
      <c r="C34" s="141">
        <f>'AUN-11.3-1'!T34</f>
        <v>110</v>
      </c>
      <c r="D34" s="100">
        <v>1</v>
      </c>
      <c r="E34" s="103">
        <f t="shared" si="0"/>
        <v>0.90909090909090906</v>
      </c>
      <c r="F34" s="100">
        <v>3</v>
      </c>
      <c r="G34" s="103">
        <f t="shared" si="1"/>
        <v>2.7272727272727271</v>
      </c>
      <c r="H34" s="100">
        <v>57</v>
      </c>
      <c r="I34" s="103">
        <f t="shared" si="2"/>
        <v>51.81818181818182</v>
      </c>
    </row>
    <row r="35" spans="1:9" ht="12.75" customHeight="1" x14ac:dyDescent="0.5">
      <c r="A35" s="61">
        <v>8</v>
      </c>
      <c r="B35" s="62" t="s">
        <v>118</v>
      </c>
      <c r="C35" s="141">
        <f>'AUN-11.3-1'!T35</f>
        <v>2</v>
      </c>
      <c r="D35" s="100">
        <v>0</v>
      </c>
      <c r="E35" s="103">
        <f t="shared" si="0"/>
        <v>0</v>
      </c>
      <c r="F35" s="100">
        <v>0</v>
      </c>
      <c r="G35" s="103">
        <f t="shared" si="1"/>
        <v>0</v>
      </c>
      <c r="H35" s="100">
        <v>1</v>
      </c>
      <c r="I35" s="103">
        <f t="shared" si="2"/>
        <v>50</v>
      </c>
    </row>
    <row r="36" spans="1:9" ht="12.75" customHeight="1" x14ac:dyDescent="0.5">
      <c r="A36" s="61">
        <v>9</v>
      </c>
      <c r="B36" s="62" t="s">
        <v>6</v>
      </c>
      <c r="C36" s="141">
        <f>'AUN-11.3-1'!T36</f>
        <v>59</v>
      </c>
      <c r="D36" s="100">
        <v>0</v>
      </c>
      <c r="E36" s="103">
        <f t="shared" si="0"/>
        <v>0</v>
      </c>
      <c r="F36" s="100">
        <v>5</v>
      </c>
      <c r="G36" s="103">
        <f t="shared" si="1"/>
        <v>8.4745762711864394</v>
      </c>
      <c r="H36" s="100">
        <v>13</v>
      </c>
      <c r="I36" s="103">
        <f t="shared" si="2"/>
        <v>22.033898305084744</v>
      </c>
    </row>
    <row r="37" spans="1:9" ht="12.75" customHeight="1" x14ac:dyDescent="0.5">
      <c r="A37" s="61">
        <v>10</v>
      </c>
      <c r="B37" s="62" t="s">
        <v>7</v>
      </c>
      <c r="C37" s="141">
        <f>'AUN-11.3-1'!T37</f>
        <v>91</v>
      </c>
      <c r="D37" s="142">
        <v>7</v>
      </c>
      <c r="E37" s="145">
        <f t="shared" si="0"/>
        <v>7.6923076923076925</v>
      </c>
      <c r="F37" s="142">
        <v>25</v>
      </c>
      <c r="G37" s="145">
        <f t="shared" si="1"/>
        <v>27.472527472527474</v>
      </c>
      <c r="H37" s="142">
        <v>7</v>
      </c>
      <c r="I37" s="145">
        <f t="shared" si="2"/>
        <v>7.6923076923076925</v>
      </c>
    </row>
    <row r="38" spans="1:9" ht="12.75" customHeight="1" x14ac:dyDescent="0.5">
      <c r="A38" s="61">
        <v>11</v>
      </c>
      <c r="B38" s="62" t="s">
        <v>119</v>
      </c>
      <c r="C38" s="141">
        <f>'AUN-11.3-1'!T38</f>
        <v>40</v>
      </c>
      <c r="D38" s="142">
        <v>3</v>
      </c>
      <c r="E38" s="145">
        <f t="shared" si="0"/>
        <v>7.5</v>
      </c>
      <c r="F38" s="142">
        <v>7</v>
      </c>
      <c r="G38" s="145">
        <f t="shared" si="1"/>
        <v>17.5</v>
      </c>
      <c r="H38" s="142">
        <v>2</v>
      </c>
      <c r="I38" s="145">
        <f t="shared" si="2"/>
        <v>5</v>
      </c>
    </row>
    <row r="39" spans="1:9" s="44" customFormat="1" ht="12.75" customHeight="1" x14ac:dyDescent="0.5">
      <c r="A39" s="61">
        <v>12</v>
      </c>
      <c r="B39" s="62" t="s">
        <v>8</v>
      </c>
      <c r="C39" s="141">
        <f>'AUN-11.3-1'!T39</f>
        <v>23</v>
      </c>
      <c r="D39" s="100">
        <v>1</v>
      </c>
      <c r="E39" s="103">
        <f t="shared" si="0"/>
        <v>4.3478260869565215</v>
      </c>
      <c r="F39" s="100">
        <v>2</v>
      </c>
      <c r="G39" s="103">
        <f t="shared" si="1"/>
        <v>8.695652173913043</v>
      </c>
      <c r="H39" s="100">
        <v>10</v>
      </c>
      <c r="I39" s="103">
        <f t="shared" si="2"/>
        <v>43.478260869565219</v>
      </c>
    </row>
    <row r="40" spans="1:9" ht="12.75" customHeight="1" x14ac:dyDescent="0.5">
      <c r="A40" s="61">
        <v>13</v>
      </c>
      <c r="B40" s="62" t="s">
        <v>9</v>
      </c>
      <c r="C40" s="141">
        <f>'AUN-11.3-1'!T40</f>
        <v>121</v>
      </c>
      <c r="D40" s="100">
        <v>7</v>
      </c>
      <c r="E40" s="103">
        <f t="shared" si="0"/>
        <v>5.785123966942149</v>
      </c>
      <c r="F40" s="100">
        <v>16</v>
      </c>
      <c r="G40" s="103">
        <f t="shared" si="1"/>
        <v>13.223140495867769</v>
      </c>
      <c r="H40" s="100">
        <v>54</v>
      </c>
      <c r="I40" s="103">
        <f t="shared" si="2"/>
        <v>44.628099173553721</v>
      </c>
    </row>
    <row r="41" spans="1:9" ht="12.75" customHeight="1" x14ac:dyDescent="0.5">
      <c r="A41" s="61">
        <v>14</v>
      </c>
      <c r="B41" s="62" t="s">
        <v>120</v>
      </c>
      <c r="C41" s="141">
        <f>'AUN-11.3-1'!T41</f>
        <v>42</v>
      </c>
      <c r="D41" s="100">
        <v>2</v>
      </c>
      <c r="E41" s="103">
        <f t="shared" si="0"/>
        <v>4.7619047619047619</v>
      </c>
      <c r="F41" s="100">
        <v>2</v>
      </c>
      <c r="G41" s="103">
        <f t="shared" si="1"/>
        <v>4.7619047619047619</v>
      </c>
      <c r="H41" s="100">
        <v>15</v>
      </c>
      <c r="I41" s="103">
        <f t="shared" si="2"/>
        <v>35.714285714285715</v>
      </c>
    </row>
    <row r="42" spans="1:9" ht="12.75" customHeight="1" x14ac:dyDescent="0.5">
      <c r="A42" s="61">
        <v>15</v>
      </c>
      <c r="B42" s="62" t="s">
        <v>121</v>
      </c>
      <c r="C42" s="141">
        <f>'AUN-11.3-1'!T42</f>
        <v>82</v>
      </c>
      <c r="D42" s="100">
        <v>0</v>
      </c>
      <c r="E42" s="103">
        <f t="shared" si="0"/>
        <v>0</v>
      </c>
      <c r="F42" s="100">
        <v>3</v>
      </c>
      <c r="G42" s="103">
        <f t="shared" si="1"/>
        <v>3.6585365853658534</v>
      </c>
      <c r="H42" s="100">
        <v>33</v>
      </c>
      <c r="I42" s="103">
        <f t="shared" si="2"/>
        <v>40.243902439024396</v>
      </c>
    </row>
    <row r="43" spans="1:9" ht="12.75" customHeight="1" x14ac:dyDescent="0.5">
      <c r="A43" s="61">
        <v>16</v>
      </c>
      <c r="B43" s="62" t="s">
        <v>10</v>
      </c>
      <c r="C43" s="141">
        <f>'AUN-11.3-1'!T43</f>
        <v>108</v>
      </c>
      <c r="D43" s="100">
        <v>18</v>
      </c>
      <c r="E43" s="103">
        <f t="shared" si="0"/>
        <v>16.666666666666664</v>
      </c>
      <c r="F43" s="100">
        <v>24</v>
      </c>
      <c r="G43" s="103">
        <f t="shared" si="1"/>
        <v>22.222222222222221</v>
      </c>
      <c r="H43" s="100">
        <v>10</v>
      </c>
      <c r="I43" s="103">
        <f t="shared" si="2"/>
        <v>9.2592592592592595</v>
      </c>
    </row>
    <row r="44" spans="1:9" ht="12.75" customHeight="1" x14ac:dyDescent="0.5">
      <c r="A44" s="61">
        <v>17</v>
      </c>
      <c r="B44" s="62" t="s">
        <v>11</v>
      </c>
      <c r="C44" s="141">
        <f>'AUN-11.3-1'!T44</f>
        <v>62</v>
      </c>
      <c r="D44" s="100">
        <v>0</v>
      </c>
      <c r="E44" s="103">
        <f t="shared" si="0"/>
        <v>0</v>
      </c>
      <c r="F44" s="100">
        <v>6</v>
      </c>
      <c r="G44" s="103">
        <f t="shared" si="1"/>
        <v>9.67741935483871</v>
      </c>
      <c r="H44" s="100">
        <v>9</v>
      </c>
      <c r="I44" s="103">
        <f t="shared" si="2"/>
        <v>14.516129032258066</v>
      </c>
    </row>
    <row r="45" spans="1:9" ht="12.75" customHeight="1" x14ac:dyDescent="0.5">
      <c r="A45" s="61">
        <v>18</v>
      </c>
      <c r="B45" s="62" t="s">
        <v>12</v>
      </c>
      <c r="C45" s="141">
        <f>'AUN-11.3-1'!T45</f>
        <v>53</v>
      </c>
      <c r="D45" s="100">
        <v>0</v>
      </c>
      <c r="E45" s="103">
        <f t="shared" si="0"/>
        <v>0</v>
      </c>
      <c r="F45" s="100">
        <v>1</v>
      </c>
      <c r="G45" s="103">
        <f t="shared" si="1"/>
        <v>1.8867924528301887</v>
      </c>
      <c r="H45" s="100">
        <v>10</v>
      </c>
      <c r="I45" s="103">
        <f t="shared" si="2"/>
        <v>18.867924528301888</v>
      </c>
    </row>
    <row r="46" spans="1:9" ht="12.75" customHeight="1" x14ac:dyDescent="0.5">
      <c r="A46" s="61">
        <v>19</v>
      </c>
      <c r="B46" s="62" t="s">
        <v>90</v>
      </c>
      <c r="C46" s="141">
        <f>'AUN-11.3-1'!T46</f>
        <v>41</v>
      </c>
      <c r="D46" s="100">
        <v>0</v>
      </c>
      <c r="E46" s="103">
        <f t="shared" si="0"/>
        <v>0</v>
      </c>
      <c r="F46" s="100">
        <v>5</v>
      </c>
      <c r="G46" s="103">
        <f t="shared" si="1"/>
        <v>12.195121951219512</v>
      </c>
      <c r="H46" s="100">
        <v>14</v>
      </c>
      <c r="I46" s="103">
        <f t="shared" si="2"/>
        <v>34.146341463414636</v>
      </c>
    </row>
    <row r="47" spans="1:9" ht="12.75" customHeight="1" x14ac:dyDescent="0.5">
      <c r="A47" s="61">
        <v>20</v>
      </c>
      <c r="B47" s="62" t="s">
        <v>122</v>
      </c>
      <c r="C47" s="141">
        <f>'AUN-11.3-1'!T47</f>
        <v>42</v>
      </c>
      <c r="D47" s="100">
        <v>0</v>
      </c>
      <c r="E47" s="103">
        <f t="shared" si="0"/>
        <v>0</v>
      </c>
      <c r="F47" s="100">
        <v>2</v>
      </c>
      <c r="G47" s="103">
        <f t="shared" si="1"/>
        <v>4.7619047619047619</v>
      </c>
      <c r="H47" s="100">
        <v>17</v>
      </c>
      <c r="I47" s="103">
        <f t="shared" si="2"/>
        <v>40.476190476190474</v>
      </c>
    </row>
    <row r="48" spans="1:9" ht="12.75" customHeight="1" x14ac:dyDescent="0.5">
      <c r="A48" s="61">
        <v>21</v>
      </c>
      <c r="B48" s="62" t="s">
        <v>48</v>
      </c>
      <c r="C48" s="141">
        <f>'AUN-11.3-1'!T48</f>
        <v>33</v>
      </c>
      <c r="D48" s="100">
        <v>1</v>
      </c>
      <c r="E48" s="103">
        <f t="shared" si="0"/>
        <v>3.0303030303030303</v>
      </c>
      <c r="F48" s="100">
        <v>4</v>
      </c>
      <c r="G48" s="103">
        <f t="shared" si="1"/>
        <v>12.121212121212121</v>
      </c>
      <c r="H48" s="100">
        <v>16</v>
      </c>
      <c r="I48" s="103">
        <f t="shared" si="2"/>
        <v>48.484848484848484</v>
      </c>
    </row>
    <row r="49" spans="1:9" ht="12.75" customHeight="1" x14ac:dyDescent="0.5">
      <c r="A49" s="61">
        <v>22</v>
      </c>
      <c r="B49" s="62" t="s">
        <v>13</v>
      </c>
      <c r="C49" s="141">
        <f>'AUN-11.3-1'!T49</f>
        <v>70</v>
      </c>
      <c r="D49" s="100">
        <v>5</v>
      </c>
      <c r="E49" s="103">
        <f t="shared" si="0"/>
        <v>7.1428571428571423</v>
      </c>
      <c r="F49" s="100">
        <v>8</v>
      </c>
      <c r="G49" s="103">
        <f t="shared" si="1"/>
        <v>11.428571428571429</v>
      </c>
      <c r="H49" s="100">
        <v>30</v>
      </c>
      <c r="I49" s="103">
        <f t="shared" si="2"/>
        <v>42.857142857142854</v>
      </c>
    </row>
    <row r="50" spans="1:9" s="38" customFormat="1" ht="12.75" customHeight="1" x14ac:dyDescent="0.5">
      <c r="A50" s="366" t="s">
        <v>83</v>
      </c>
      <c r="B50" s="367"/>
      <c r="C50" s="108">
        <f>SUM(C51:C51)</f>
        <v>54</v>
      </c>
      <c r="D50" s="108">
        <f>SUM(D51:D51)</f>
        <v>0</v>
      </c>
      <c r="E50" s="84">
        <f t="shared" si="0"/>
        <v>0</v>
      </c>
      <c r="F50" s="108">
        <f>SUM(F51:F51)</f>
        <v>0</v>
      </c>
      <c r="G50" s="84">
        <f t="shared" si="1"/>
        <v>0</v>
      </c>
      <c r="H50" s="108">
        <f>SUM(H51:H51)</f>
        <v>0</v>
      </c>
      <c r="I50" s="84">
        <f t="shared" si="2"/>
        <v>0</v>
      </c>
    </row>
    <row r="51" spans="1:9" ht="12.75" customHeight="1" x14ac:dyDescent="0.5">
      <c r="A51" s="74">
        <v>1</v>
      </c>
      <c r="B51" s="75" t="s">
        <v>44</v>
      </c>
      <c r="C51" s="104">
        <f>'AUN-11.3-1'!T51</f>
        <v>54</v>
      </c>
      <c r="D51" s="104">
        <v>0</v>
      </c>
      <c r="E51" s="107">
        <f t="shared" si="0"/>
        <v>0</v>
      </c>
      <c r="F51" s="104">
        <v>0</v>
      </c>
      <c r="G51" s="107">
        <f t="shared" si="1"/>
        <v>0</v>
      </c>
      <c r="H51" s="104">
        <v>0</v>
      </c>
      <c r="I51" s="107">
        <f t="shared" si="2"/>
        <v>0</v>
      </c>
    </row>
    <row r="52" spans="1:9" s="38" customFormat="1" ht="12.75" customHeight="1" x14ac:dyDescent="0.5">
      <c r="A52" s="366" t="s">
        <v>86</v>
      </c>
      <c r="B52" s="367"/>
      <c r="C52" s="108">
        <f>SUM(C53:C54)</f>
        <v>146</v>
      </c>
      <c r="D52" s="108">
        <f>SUM(D53:D54)</f>
        <v>7</v>
      </c>
      <c r="E52" s="84">
        <f t="shared" si="0"/>
        <v>4.7945205479452051</v>
      </c>
      <c r="F52" s="108">
        <f>SUM(F53:F54)</f>
        <v>20</v>
      </c>
      <c r="G52" s="84">
        <f t="shared" si="1"/>
        <v>13.698630136986301</v>
      </c>
      <c r="H52" s="108">
        <f>SUM(H53:H54)</f>
        <v>26</v>
      </c>
      <c r="I52" s="84">
        <f t="shared" si="2"/>
        <v>17.80821917808219</v>
      </c>
    </row>
    <row r="53" spans="1:9" ht="12.75" customHeight="1" x14ac:dyDescent="0.5">
      <c r="A53" s="61">
        <v>1</v>
      </c>
      <c r="B53" s="62" t="s">
        <v>15</v>
      </c>
      <c r="C53" s="127">
        <f>'AUN-11.3-1'!T53</f>
        <v>39</v>
      </c>
      <c r="D53" s="100">
        <v>3</v>
      </c>
      <c r="E53" s="103">
        <f t="shared" si="0"/>
        <v>7.6923076923076925</v>
      </c>
      <c r="F53" s="100">
        <v>6</v>
      </c>
      <c r="G53" s="103">
        <f t="shared" si="1"/>
        <v>15.384615384615385</v>
      </c>
      <c r="H53" s="100">
        <v>2</v>
      </c>
      <c r="I53" s="103">
        <f t="shared" si="2"/>
        <v>5.1282051282051277</v>
      </c>
    </row>
    <row r="54" spans="1:9" ht="12.75" customHeight="1" x14ac:dyDescent="0.5">
      <c r="A54" s="61">
        <v>2</v>
      </c>
      <c r="B54" s="62" t="s">
        <v>16</v>
      </c>
      <c r="C54" s="127">
        <f>'AUN-11.3-1'!T54</f>
        <v>107</v>
      </c>
      <c r="D54" s="100">
        <v>4</v>
      </c>
      <c r="E54" s="103">
        <f t="shared" si="0"/>
        <v>3.7383177570093453</v>
      </c>
      <c r="F54" s="100">
        <v>14</v>
      </c>
      <c r="G54" s="103">
        <f t="shared" si="1"/>
        <v>13.084112149532709</v>
      </c>
      <c r="H54" s="100">
        <v>24</v>
      </c>
      <c r="I54" s="103">
        <f t="shared" si="2"/>
        <v>22.429906542056074</v>
      </c>
    </row>
    <row r="55" spans="1:9" s="38" customFormat="1" ht="12.75" customHeight="1" x14ac:dyDescent="0.5">
      <c r="A55" s="366" t="s">
        <v>84</v>
      </c>
      <c r="B55" s="367"/>
      <c r="C55" s="108">
        <f>SUM(C56)</f>
        <v>65</v>
      </c>
      <c r="D55" s="108">
        <f>SUM(D56)</f>
        <v>0</v>
      </c>
      <c r="E55" s="84">
        <f t="shared" si="0"/>
        <v>0</v>
      </c>
      <c r="F55" s="108">
        <f>SUM(F56)</f>
        <v>3</v>
      </c>
      <c r="G55" s="84">
        <f t="shared" si="1"/>
        <v>4.6153846153846159</v>
      </c>
      <c r="H55" s="108">
        <f>SUM(H56)</f>
        <v>0</v>
      </c>
      <c r="I55" s="84">
        <f t="shared" si="2"/>
        <v>0</v>
      </c>
    </row>
    <row r="56" spans="1:9" ht="18" thickBot="1" x14ac:dyDescent="0.55000000000000004">
      <c r="A56" s="260">
        <v>1</v>
      </c>
      <c r="B56" s="261" t="s">
        <v>47</v>
      </c>
      <c r="C56" s="262">
        <f>'AUN-11.3-1'!T56</f>
        <v>65</v>
      </c>
      <c r="D56" s="262">
        <v>0</v>
      </c>
      <c r="E56" s="263">
        <f t="shared" si="0"/>
        <v>0</v>
      </c>
      <c r="F56" s="262">
        <v>3</v>
      </c>
      <c r="G56" s="263">
        <f t="shared" si="1"/>
        <v>4.6153846153846159</v>
      </c>
      <c r="H56" s="262">
        <v>0</v>
      </c>
      <c r="I56" s="263">
        <f t="shared" si="2"/>
        <v>0</v>
      </c>
    </row>
    <row r="57" spans="1:9" s="38" customFormat="1" ht="18.75" thickTop="1" thickBot="1" x14ac:dyDescent="0.55000000000000004">
      <c r="A57" s="364" t="s">
        <v>21</v>
      </c>
      <c r="B57" s="365"/>
      <c r="C57" s="67">
        <f t="shared" ref="C57:I57" si="3">C6</f>
        <v>2184</v>
      </c>
      <c r="D57" s="68">
        <f t="shared" si="3"/>
        <v>118</v>
      </c>
      <c r="E57" s="69">
        <f t="shared" si="3"/>
        <v>5.4029304029304033</v>
      </c>
      <c r="F57" s="68">
        <f t="shared" si="3"/>
        <v>237</v>
      </c>
      <c r="G57" s="69">
        <f t="shared" si="3"/>
        <v>10.851648351648352</v>
      </c>
      <c r="H57" s="153">
        <f t="shared" si="3"/>
        <v>460</v>
      </c>
      <c r="I57" s="69">
        <f t="shared" si="3"/>
        <v>21.062271062271062</v>
      </c>
    </row>
    <row r="58" spans="1:9" ht="18" thickTop="1" x14ac:dyDescent="0.5">
      <c r="H58" s="51"/>
    </row>
    <row r="59" spans="1:9" x14ac:dyDescent="0.5">
      <c r="H59" s="51"/>
    </row>
    <row r="60" spans="1:9" x14ac:dyDescent="0.5">
      <c r="H60" s="51"/>
    </row>
    <row r="61" spans="1:9" x14ac:dyDescent="0.5">
      <c r="H61" s="51"/>
    </row>
    <row r="62" spans="1:9" s="48" customFormat="1" x14ac:dyDescent="0.5">
      <c r="A62" s="45"/>
      <c r="B62" s="46"/>
      <c r="C62" s="47"/>
      <c r="D62" s="47"/>
      <c r="F62" s="52"/>
      <c r="G62" s="50"/>
      <c r="H62" s="51"/>
    </row>
    <row r="63" spans="1:9" s="48" customFormat="1" x14ac:dyDescent="0.5">
      <c r="A63" s="45"/>
      <c r="B63" s="46"/>
      <c r="C63" s="47"/>
      <c r="D63" s="47"/>
      <c r="F63" s="52"/>
      <c r="G63" s="50"/>
      <c r="H63" s="51"/>
    </row>
    <row r="64" spans="1:9" s="48" customFormat="1" x14ac:dyDescent="0.5">
      <c r="A64" s="45"/>
      <c r="B64" s="46"/>
      <c r="C64" s="47"/>
      <c r="D64" s="47"/>
      <c r="F64" s="52"/>
      <c r="G64" s="50"/>
      <c r="H64" s="51"/>
    </row>
    <row r="65" spans="1:8" s="48" customFormat="1" x14ac:dyDescent="0.5">
      <c r="A65" s="45"/>
      <c r="B65" s="46"/>
      <c r="C65" s="47"/>
      <c r="D65" s="47"/>
      <c r="F65" s="52"/>
      <c r="G65" s="50"/>
      <c r="H65" s="51"/>
    </row>
    <row r="66" spans="1:8" s="48" customFormat="1" x14ac:dyDescent="0.5">
      <c r="A66" s="45"/>
      <c r="B66" s="46"/>
      <c r="C66" s="47"/>
      <c r="D66" s="47"/>
      <c r="F66" s="52"/>
      <c r="G66" s="50"/>
      <c r="H66" s="51"/>
    </row>
    <row r="67" spans="1:8" s="48" customFormat="1" x14ac:dyDescent="0.5">
      <c r="A67" s="45"/>
      <c r="B67" s="46"/>
      <c r="C67" s="47"/>
      <c r="D67" s="47"/>
      <c r="F67" s="52"/>
      <c r="G67" s="50"/>
      <c r="H67" s="51"/>
    </row>
    <row r="68" spans="1:8" s="48" customFormat="1" x14ac:dyDescent="0.5">
      <c r="A68" s="45"/>
      <c r="B68" s="46"/>
      <c r="C68" s="47"/>
      <c r="D68" s="47"/>
      <c r="F68" s="52"/>
      <c r="G68" s="50"/>
      <c r="H68" s="47"/>
    </row>
    <row r="69" spans="1:8" s="48" customFormat="1" x14ac:dyDescent="0.5">
      <c r="A69" s="45"/>
      <c r="B69" s="46"/>
      <c r="C69" s="47"/>
      <c r="D69" s="47"/>
      <c r="F69" s="52"/>
      <c r="G69" s="50"/>
      <c r="H69" s="47"/>
    </row>
    <row r="70" spans="1:8" s="48" customFormat="1" x14ac:dyDescent="0.5">
      <c r="A70" s="45"/>
      <c r="B70" s="46"/>
      <c r="C70" s="47"/>
      <c r="D70" s="47"/>
      <c r="F70" s="52"/>
      <c r="G70" s="50"/>
      <c r="H70" s="47"/>
    </row>
    <row r="71" spans="1:8" s="48" customFormat="1" x14ac:dyDescent="0.5">
      <c r="A71" s="45"/>
      <c r="B71" s="46"/>
      <c r="C71" s="47"/>
      <c r="D71" s="47"/>
      <c r="F71" s="52"/>
      <c r="G71" s="50"/>
      <c r="H71" s="47"/>
    </row>
    <row r="72" spans="1:8" s="48" customFormat="1" x14ac:dyDescent="0.5">
      <c r="A72" s="45"/>
      <c r="B72" s="46"/>
      <c r="C72" s="47"/>
      <c r="D72" s="47"/>
      <c r="F72" s="52"/>
      <c r="G72" s="50"/>
      <c r="H72" s="47"/>
    </row>
    <row r="73" spans="1:8" s="48" customFormat="1" x14ac:dyDescent="0.5">
      <c r="A73" s="45"/>
      <c r="B73" s="46"/>
      <c r="C73" s="47"/>
      <c r="D73" s="47"/>
      <c r="F73" s="52"/>
      <c r="G73" s="50"/>
      <c r="H73" s="47"/>
    </row>
    <row r="74" spans="1:8" s="48" customFormat="1" x14ac:dyDescent="0.5">
      <c r="A74" s="45"/>
      <c r="B74" s="46"/>
      <c r="C74" s="47"/>
      <c r="D74" s="47"/>
      <c r="F74" s="52"/>
      <c r="G74" s="50"/>
      <c r="H74" s="47"/>
    </row>
    <row r="75" spans="1:8" s="48" customFormat="1" x14ac:dyDescent="0.5">
      <c r="A75" s="45"/>
      <c r="B75" s="46"/>
      <c r="C75" s="47"/>
      <c r="D75" s="47"/>
      <c r="F75" s="52"/>
      <c r="G75" s="50"/>
      <c r="H75" s="47"/>
    </row>
    <row r="76" spans="1:8" s="48" customFormat="1" x14ac:dyDescent="0.5">
      <c r="A76" s="45"/>
      <c r="B76" s="46"/>
      <c r="C76" s="47"/>
      <c r="D76" s="47"/>
      <c r="F76" s="52"/>
      <c r="G76" s="50"/>
      <c r="H76" s="47"/>
    </row>
    <row r="77" spans="1:8" s="48" customFormat="1" x14ac:dyDescent="0.5">
      <c r="A77" s="45"/>
      <c r="B77" s="46"/>
      <c r="C77" s="47"/>
      <c r="D77" s="47"/>
      <c r="F77" s="52"/>
      <c r="G77" s="50"/>
      <c r="H77" s="47"/>
    </row>
    <row r="78" spans="1:8" s="48" customFormat="1" x14ac:dyDescent="0.5">
      <c r="A78" s="45"/>
      <c r="B78" s="46"/>
      <c r="C78" s="47"/>
      <c r="D78" s="47"/>
      <c r="F78" s="52"/>
      <c r="G78" s="50"/>
      <c r="H78" s="47"/>
    </row>
    <row r="79" spans="1:8" s="48" customFormat="1" x14ac:dyDescent="0.5">
      <c r="A79" s="45"/>
      <c r="B79" s="46"/>
      <c r="C79" s="47"/>
      <c r="D79" s="47"/>
      <c r="F79" s="52"/>
      <c r="G79" s="50"/>
      <c r="H79" s="47"/>
    </row>
    <row r="80" spans="1:8" s="48" customFormat="1" x14ac:dyDescent="0.5">
      <c r="A80" s="45"/>
      <c r="B80" s="46"/>
      <c r="C80" s="47"/>
      <c r="D80" s="47"/>
      <c r="F80" s="52"/>
      <c r="G80" s="50"/>
      <c r="H80" s="47"/>
    </row>
    <row r="81" spans="1:8" s="48" customFormat="1" x14ac:dyDescent="0.5">
      <c r="A81" s="45"/>
      <c r="B81" s="46"/>
      <c r="C81" s="47"/>
      <c r="D81" s="47"/>
      <c r="F81" s="52"/>
      <c r="G81" s="50"/>
      <c r="H81" s="47"/>
    </row>
    <row r="82" spans="1:8" s="48" customFormat="1" x14ac:dyDescent="0.5">
      <c r="A82" s="45"/>
      <c r="B82" s="46"/>
      <c r="C82" s="47"/>
      <c r="D82" s="47"/>
      <c r="F82" s="52"/>
      <c r="G82" s="50"/>
      <c r="H82" s="47"/>
    </row>
    <row r="83" spans="1:8" s="48" customFormat="1" x14ac:dyDescent="0.5">
      <c r="A83" s="45"/>
      <c r="B83" s="46"/>
      <c r="C83" s="47"/>
      <c r="D83" s="47"/>
      <c r="F83" s="52"/>
      <c r="G83" s="50"/>
      <c r="H83" s="47"/>
    </row>
    <row r="84" spans="1:8" s="48" customFormat="1" x14ac:dyDescent="0.5">
      <c r="A84" s="45"/>
      <c r="B84" s="46"/>
      <c r="C84" s="47"/>
      <c r="D84" s="47"/>
      <c r="F84" s="52"/>
      <c r="G84" s="50"/>
      <c r="H84" s="47"/>
    </row>
    <row r="85" spans="1:8" s="48" customFormat="1" x14ac:dyDescent="0.5">
      <c r="A85" s="45"/>
      <c r="B85" s="46"/>
      <c r="C85" s="47"/>
      <c r="D85" s="47"/>
      <c r="F85" s="52"/>
      <c r="G85" s="50"/>
      <c r="H85" s="47"/>
    </row>
    <row r="86" spans="1:8" s="48" customFormat="1" x14ac:dyDescent="0.5">
      <c r="A86" s="45"/>
      <c r="B86" s="46"/>
      <c r="C86" s="47"/>
      <c r="D86" s="47"/>
      <c r="F86" s="52"/>
      <c r="G86" s="50"/>
      <c r="H86" s="47"/>
    </row>
    <row r="87" spans="1:8" s="48" customFormat="1" x14ac:dyDescent="0.5">
      <c r="A87" s="45"/>
      <c r="B87" s="46"/>
      <c r="C87" s="47"/>
      <c r="D87" s="47"/>
      <c r="F87" s="52"/>
      <c r="G87" s="50"/>
      <c r="H87" s="47"/>
    </row>
    <row r="88" spans="1:8" s="48" customFormat="1" x14ac:dyDescent="0.5">
      <c r="A88" s="45"/>
      <c r="B88" s="46"/>
      <c r="C88" s="47"/>
      <c r="D88" s="47"/>
      <c r="F88" s="52"/>
      <c r="G88" s="50"/>
      <c r="H88" s="47"/>
    </row>
    <row r="89" spans="1:8" s="48" customFormat="1" x14ac:dyDescent="0.5">
      <c r="A89" s="45"/>
      <c r="B89" s="46"/>
      <c r="C89" s="47"/>
      <c r="D89" s="47"/>
      <c r="F89" s="52"/>
      <c r="G89" s="50"/>
      <c r="H89" s="47"/>
    </row>
    <row r="90" spans="1:8" s="48" customFormat="1" x14ac:dyDescent="0.5">
      <c r="A90" s="45"/>
      <c r="B90" s="46"/>
      <c r="C90" s="47"/>
      <c r="D90" s="47"/>
      <c r="F90" s="52"/>
      <c r="G90" s="50"/>
      <c r="H90" s="47"/>
    </row>
    <row r="91" spans="1:8" s="48" customFormat="1" x14ac:dyDescent="0.5">
      <c r="A91" s="45"/>
      <c r="B91" s="46"/>
      <c r="C91" s="47"/>
      <c r="D91" s="47"/>
      <c r="F91" s="52"/>
      <c r="G91" s="50"/>
      <c r="H91" s="47"/>
    </row>
    <row r="92" spans="1:8" s="48" customFormat="1" x14ac:dyDescent="0.5">
      <c r="A92" s="45"/>
      <c r="B92" s="46"/>
      <c r="C92" s="47"/>
      <c r="D92" s="47"/>
      <c r="F92" s="52"/>
      <c r="G92" s="50"/>
      <c r="H92" s="47"/>
    </row>
    <row r="93" spans="1:8" s="48" customFormat="1" x14ac:dyDescent="0.5">
      <c r="A93" s="45"/>
      <c r="B93" s="46"/>
      <c r="C93" s="47"/>
      <c r="D93" s="47"/>
      <c r="F93" s="52"/>
      <c r="G93" s="50"/>
      <c r="H93" s="47"/>
    </row>
    <row r="94" spans="1:8" s="48" customFormat="1" x14ac:dyDescent="0.5">
      <c r="A94" s="45"/>
      <c r="B94" s="46"/>
      <c r="C94" s="47"/>
      <c r="D94" s="47"/>
      <c r="F94" s="52"/>
      <c r="G94" s="50"/>
      <c r="H94" s="47"/>
    </row>
    <row r="95" spans="1:8" s="48" customFormat="1" x14ac:dyDescent="0.5">
      <c r="A95" s="45"/>
      <c r="B95" s="46"/>
      <c r="C95" s="47"/>
      <c r="D95" s="47"/>
      <c r="F95" s="52"/>
      <c r="G95" s="50"/>
      <c r="H95" s="47"/>
    </row>
    <row r="96" spans="1:8" s="48" customFormat="1" x14ac:dyDescent="0.5">
      <c r="A96" s="45"/>
      <c r="B96" s="46"/>
      <c r="C96" s="47"/>
      <c r="D96" s="47"/>
      <c r="F96" s="52"/>
      <c r="G96" s="50"/>
      <c r="H96" s="47"/>
    </row>
    <row r="97" spans="1:8" s="48" customFormat="1" x14ac:dyDescent="0.5">
      <c r="A97" s="45"/>
      <c r="B97" s="46"/>
      <c r="C97" s="47"/>
      <c r="D97" s="47"/>
      <c r="F97" s="52"/>
      <c r="G97" s="50"/>
      <c r="H97" s="47"/>
    </row>
    <row r="98" spans="1:8" s="48" customFormat="1" x14ac:dyDescent="0.5">
      <c r="A98" s="45"/>
      <c r="B98" s="46"/>
      <c r="C98" s="47"/>
      <c r="D98" s="47"/>
      <c r="F98" s="52"/>
      <c r="G98" s="50"/>
      <c r="H98" s="47"/>
    </row>
    <row r="99" spans="1:8" s="48" customFormat="1" x14ac:dyDescent="0.5">
      <c r="A99" s="45"/>
      <c r="B99" s="46"/>
      <c r="C99" s="47"/>
      <c r="D99" s="47"/>
      <c r="F99" s="52"/>
      <c r="G99" s="50"/>
      <c r="H99" s="47"/>
    </row>
    <row r="100" spans="1:8" s="48" customFormat="1" x14ac:dyDescent="0.5">
      <c r="A100" s="45"/>
      <c r="B100" s="46"/>
      <c r="C100" s="47"/>
      <c r="D100" s="47"/>
      <c r="F100" s="52"/>
      <c r="G100" s="50"/>
      <c r="H100" s="47"/>
    </row>
    <row r="101" spans="1:8" s="48" customFormat="1" x14ac:dyDescent="0.5">
      <c r="A101" s="45"/>
      <c r="B101" s="46"/>
      <c r="C101" s="47"/>
      <c r="D101" s="47"/>
      <c r="F101" s="52"/>
      <c r="G101" s="50"/>
      <c r="H101" s="47"/>
    </row>
    <row r="102" spans="1:8" s="48" customFormat="1" x14ac:dyDescent="0.5">
      <c r="A102" s="45"/>
      <c r="B102" s="46"/>
      <c r="C102" s="47"/>
      <c r="D102" s="47"/>
      <c r="F102" s="52"/>
      <c r="G102" s="50"/>
      <c r="H102" s="47"/>
    </row>
    <row r="103" spans="1:8" s="48" customFormat="1" x14ac:dyDescent="0.5">
      <c r="A103" s="45"/>
      <c r="B103" s="46"/>
      <c r="C103" s="47"/>
      <c r="D103" s="47"/>
      <c r="F103" s="52"/>
      <c r="G103" s="50"/>
      <c r="H103" s="47"/>
    </row>
    <row r="104" spans="1:8" s="48" customFormat="1" x14ac:dyDescent="0.5">
      <c r="A104" s="45"/>
      <c r="B104" s="46"/>
      <c r="C104" s="47"/>
      <c r="D104" s="47"/>
      <c r="F104" s="52"/>
      <c r="G104" s="50"/>
      <c r="H104" s="47"/>
    </row>
    <row r="105" spans="1:8" s="48" customFormat="1" x14ac:dyDescent="0.5">
      <c r="A105" s="45"/>
      <c r="B105" s="46"/>
      <c r="C105" s="47"/>
      <c r="D105" s="47"/>
      <c r="F105" s="52"/>
      <c r="G105" s="50"/>
      <c r="H105" s="47"/>
    </row>
    <row r="106" spans="1:8" s="48" customFormat="1" x14ac:dyDescent="0.5">
      <c r="A106" s="45"/>
      <c r="B106" s="46"/>
      <c r="C106" s="47"/>
      <c r="D106" s="47"/>
      <c r="F106" s="52"/>
      <c r="G106" s="50"/>
      <c r="H106" s="47"/>
    </row>
    <row r="107" spans="1:8" s="48" customFormat="1" x14ac:dyDescent="0.5">
      <c r="A107" s="45"/>
      <c r="B107" s="46"/>
      <c r="C107" s="47"/>
      <c r="D107" s="47"/>
      <c r="F107" s="52"/>
      <c r="G107" s="50"/>
      <c r="H107" s="47"/>
    </row>
    <row r="108" spans="1:8" s="48" customFormat="1" x14ac:dyDescent="0.5">
      <c r="A108" s="45"/>
      <c r="B108" s="46"/>
      <c r="C108" s="47"/>
      <c r="D108" s="47"/>
      <c r="F108" s="52"/>
      <c r="G108" s="50"/>
      <c r="H108" s="47"/>
    </row>
    <row r="109" spans="1:8" s="48" customFormat="1" x14ac:dyDescent="0.5">
      <c r="A109" s="45"/>
      <c r="B109" s="46"/>
      <c r="C109" s="47"/>
      <c r="D109" s="47"/>
      <c r="F109" s="52"/>
      <c r="G109" s="50"/>
      <c r="H109" s="47"/>
    </row>
    <row r="110" spans="1:8" s="48" customFormat="1" x14ac:dyDescent="0.5">
      <c r="A110" s="45"/>
      <c r="B110" s="46"/>
      <c r="C110" s="47"/>
      <c r="D110" s="47"/>
      <c r="F110" s="52"/>
      <c r="G110" s="50"/>
      <c r="H110" s="47"/>
    </row>
    <row r="111" spans="1:8" s="48" customFormat="1" x14ac:dyDescent="0.5">
      <c r="A111" s="45"/>
      <c r="B111" s="46"/>
      <c r="C111" s="47"/>
      <c r="D111" s="47"/>
      <c r="F111" s="52"/>
      <c r="G111" s="50"/>
      <c r="H111" s="47"/>
    </row>
    <row r="112" spans="1:8" s="48" customFormat="1" x14ac:dyDescent="0.5">
      <c r="A112" s="45"/>
      <c r="B112" s="46"/>
      <c r="C112" s="47"/>
      <c r="D112" s="47"/>
      <c r="F112" s="52"/>
      <c r="G112" s="50"/>
      <c r="H112" s="47"/>
    </row>
    <row r="113" spans="1:8" s="48" customFormat="1" x14ac:dyDescent="0.5">
      <c r="A113" s="45"/>
      <c r="B113" s="46"/>
      <c r="C113" s="47"/>
      <c r="D113" s="47"/>
      <c r="F113" s="52"/>
      <c r="G113" s="50"/>
      <c r="H113" s="47"/>
    </row>
    <row r="114" spans="1:8" s="48" customFormat="1" x14ac:dyDescent="0.5">
      <c r="A114" s="45"/>
      <c r="B114" s="46"/>
      <c r="C114" s="47"/>
      <c r="D114" s="47"/>
      <c r="F114" s="52"/>
      <c r="G114" s="50"/>
      <c r="H114" s="47"/>
    </row>
    <row r="115" spans="1:8" s="48" customFormat="1" x14ac:dyDescent="0.5">
      <c r="A115" s="45"/>
      <c r="B115" s="46"/>
      <c r="C115" s="47"/>
      <c r="D115" s="47"/>
      <c r="F115" s="52"/>
      <c r="G115" s="50"/>
      <c r="H115" s="47"/>
    </row>
    <row r="116" spans="1:8" s="48" customFormat="1" x14ac:dyDescent="0.5">
      <c r="A116" s="45"/>
      <c r="B116" s="46"/>
      <c r="C116" s="47"/>
      <c r="D116" s="47"/>
      <c r="F116" s="52"/>
      <c r="G116" s="50"/>
      <c r="H116" s="47"/>
    </row>
    <row r="117" spans="1:8" s="48" customFormat="1" x14ac:dyDescent="0.5">
      <c r="A117" s="45"/>
      <c r="B117" s="46"/>
      <c r="C117" s="47"/>
      <c r="D117" s="47"/>
      <c r="F117" s="52"/>
      <c r="G117" s="50"/>
      <c r="H117" s="47"/>
    </row>
    <row r="118" spans="1:8" s="48" customFormat="1" x14ac:dyDescent="0.5">
      <c r="A118" s="45"/>
      <c r="B118" s="46"/>
      <c r="C118" s="47"/>
      <c r="D118" s="47"/>
      <c r="F118" s="52"/>
      <c r="G118" s="50"/>
      <c r="H118" s="47"/>
    </row>
    <row r="119" spans="1:8" s="48" customFormat="1" x14ac:dyDescent="0.5">
      <c r="A119" s="45"/>
      <c r="B119" s="46"/>
      <c r="C119" s="47"/>
      <c r="D119" s="47"/>
      <c r="F119" s="52"/>
      <c r="G119" s="50"/>
      <c r="H119" s="47"/>
    </row>
    <row r="120" spans="1:8" s="48" customFormat="1" x14ac:dyDescent="0.5">
      <c r="A120" s="45"/>
      <c r="B120" s="46"/>
      <c r="C120" s="47"/>
      <c r="D120" s="47"/>
      <c r="F120" s="52"/>
      <c r="G120" s="50"/>
      <c r="H120" s="47"/>
    </row>
    <row r="121" spans="1:8" s="48" customFormat="1" x14ac:dyDescent="0.5">
      <c r="A121" s="45"/>
      <c r="B121" s="46"/>
      <c r="C121" s="47"/>
      <c r="D121" s="47"/>
      <c r="F121" s="52"/>
      <c r="G121" s="50"/>
      <c r="H121" s="47"/>
    </row>
    <row r="122" spans="1:8" s="48" customFormat="1" x14ac:dyDescent="0.5">
      <c r="A122" s="45"/>
      <c r="B122" s="46"/>
      <c r="C122" s="47"/>
      <c r="D122" s="47"/>
      <c r="F122" s="52"/>
      <c r="G122" s="50"/>
      <c r="H122" s="47"/>
    </row>
    <row r="123" spans="1:8" s="48" customFormat="1" x14ac:dyDescent="0.5">
      <c r="A123" s="45"/>
      <c r="B123" s="46"/>
      <c r="C123" s="47"/>
      <c r="D123" s="47"/>
      <c r="F123" s="52"/>
      <c r="G123" s="50"/>
      <c r="H123" s="47"/>
    </row>
    <row r="124" spans="1:8" s="48" customFormat="1" x14ac:dyDescent="0.5">
      <c r="A124" s="45"/>
      <c r="B124" s="46"/>
      <c r="C124" s="47"/>
      <c r="D124" s="47"/>
      <c r="F124" s="52"/>
      <c r="G124" s="50"/>
      <c r="H124" s="47"/>
    </row>
    <row r="125" spans="1:8" s="48" customFormat="1" x14ac:dyDescent="0.5">
      <c r="A125" s="45"/>
      <c r="B125" s="46"/>
      <c r="C125" s="47"/>
      <c r="D125" s="47"/>
      <c r="F125" s="52"/>
      <c r="G125" s="50"/>
      <c r="H125" s="47"/>
    </row>
    <row r="126" spans="1:8" s="48" customFormat="1" x14ac:dyDescent="0.5">
      <c r="A126" s="45"/>
      <c r="B126" s="46"/>
      <c r="C126" s="47"/>
      <c r="D126" s="47"/>
      <c r="F126" s="52"/>
      <c r="G126" s="50"/>
      <c r="H126" s="47"/>
    </row>
    <row r="127" spans="1:8" s="48" customFormat="1" x14ac:dyDescent="0.5">
      <c r="A127" s="45"/>
      <c r="B127" s="46"/>
      <c r="C127" s="47"/>
      <c r="D127" s="47"/>
      <c r="F127" s="52"/>
      <c r="G127" s="50"/>
      <c r="H127" s="47"/>
    </row>
    <row r="128" spans="1:8" s="48" customFormat="1" x14ac:dyDescent="0.5">
      <c r="A128" s="45"/>
      <c r="B128" s="46"/>
      <c r="C128" s="47"/>
      <c r="D128" s="47"/>
      <c r="F128" s="52"/>
      <c r="G128" s="50"/>
      <c r="H128" s="47"/>
    </row>
    <row r="129" spans="1:8" s="48" customFormat="1" x14ac:dyDescent="0.5">
      <c r="A129" s="45"/>
      <c r="B129" s="46"/>
      <c r="C129" s="47"/>
      <c r="D129" s="47"/>
      <c r="F129" s="52"/>
      <c r="G129" s="50"/>
      <c r="H129" s="47"/>
    </row>
    <row r="130" spans="1:8" s="48" customFormat="1" x14ac:dyDescent="0.5">
      <c r="A130" s="45"/>
      <c r="B130" s="46"/>
      <c r="C130" s="47"/>
      <c r="D130" s="47"/>
      <c r="F130" s="52"/>
      <c r="G130" s="50"/>
      <c r="H130" s="47"/>
    </row>
    <row r="131" spans="1:8" s="48" customFormat="1" x14ac:dyDescent="0.5">
      <c r="A131" s="45"/>
      <c r="B131" s="46"/>
      <c r="C131" s="47"/>
      <c r="D131" s="47"/>
      <c r="F131" s="52"/>
      <c r="G131" s="50"/>
      <c r="H131" s="47"/>
    </row>
    <row r="132" spans="1:8" s="48" customFormat="1" x14ac:dyDescent="0.5">
      <c r="A132" s="45"/>
      <c r="B132" s="46"/>
      <c r="C132" s="47"/>
      <c r="D132" s="47"/>
      <c r="F132" s="52"/>
      <c r="G132" s="50"/>
      <c r="H132" s="47"/>
    </row>
    <row r="133" spans="1:8" s="48" customFormat="1" x14ac:dyDescent="0.5">
      <c r="A133" s="45"/>
      <c r="B133" s="46"/>
      <c r="C133" s="47"/>
      <c r="D133" s="47"/>
      <c r="F133" s="52"/>
      <c r="G133" s="50"/>
      <c r="H133" s="47"/>
    </row>
    <row r="134" spans="1:8" s="48" customFormat="1" x14ac:dyDescent="0.5">
      <c r="A134" s="45"/>
      <c r="B134" s="46"/>
      <c r="C134" s="47"/>
      <c r="D134" s="47"/>
      <c r="F134" s="52"/>
      <c r="G134" s="50"/>
      <c r="H134" s="47"/>
    </row>
    <row r="135" spans="1:8" s="48" customFormat="1" x14ac:dyDescent="0.5">
      <c r="A135" s="45"/>
      <c r="B135" s="46"/>
      <c r="C135" s="47"/>
      <c r="D135" s="47"/>
      <c r="F135" s="52"/>
      <c r="G135" s="50"/>
      <c r="H135" s="47"/>
    </row>
    <row r="136" spans="1:8" s="48" customFormat="1" x14ac:dyDescent="0.5">
      <c r="A136" s="45"/>
      <c r="B136" s="46"/>
      <c r="C136" s="47"/>
      <c r="D136" s="47"/>
      <c r="F136" s="52"/>
      <c r="G136" s="50"/>
      <c r="H136" s="47"/>
    </row>
    <row r="137" spans="1:8" s="48" customFormat="1" x14ac:dyDescent="0.5">
      <c r="A137" s="45"/>
      <c r="B137" s="46"/>
      <c r="C137" s="47"/>
      <c r="D137" s="47"/>
      <c r="F137" s="52"/>
      <c r="G137" s="50"/>
      <c r="H137" s="47"/>
    </row>
    <row r="138" spans="1:8" s="48" customFormat="1" x14ac:dyDescent="0.5">
      <c r="A138" s="45"/>
      <c r="B138" s="46"/>
      <c r="C138" s="47"/>
      <c r="D138" s="47"/>
      <c r="F138" s="52"/>
      <c r="G138" s="50"/>
      <c r="H138" s="47"/>
    </row>
    <row r="139" spans="1:8" s="48" customFormat="1" x14ac:dyDescent="0.5">
      <c r="A139" s="45"/>
      <c r="B139" s="46"/>
      <c r="C139" s="47"/>
      <c r="D139" s="47"/>
      <c r="F139" s="52"/>
      <c r="G139" s="50"/>
      <c r="H139" s="47"/>
    </row>
    <row r="140" spans="1:8" s="48" customFormat="1" x14ac:dyDescent="0.5">
      <c r="A140" s="45"/>
      <c r="B140" s="46"/>
      <c r="C140" s="47"/>
      <c r="D140" s="47"/>
      <c r="F140" s="52"/>
      <c r="G140" s="50"/>
      <c r="H140" s="47"/>
    </row>
    <row r="141" spans="1:8" s="48" customFormat="1" x14ac:dyDescent="0.5">
      <c r="A141" s="45"/>
      <c r="B141" s="46"/>
      <c r="C141" s="47"/>
      <c r="D141" s="47"/>
      <c r="F141" s="52"/>
      <c r="G141" s="50"/>
      <c r="H141" s="47"/>
    </row>
    <row r="142" spans="1:8" s="48" customFormat="1" x14ac:dyDescent="0.5">
      <c r="A142" s="45"/>
      <c r="B142" s="46"/>
      <c r="C142" s="47"/>
      <c r="D142" s="47"/>
      <c r="F142" s="52"/>
      <c r="G142" s="50"/>
      <c r="H142" s="47"/>
    </row>
    <row r="143" spans="1:8" s="48" customFormat="1" x14ac:dyDescent="0.5">
      <c r="A143" s="45"/>
      <c r="B143" s="46"/>
      <c r="C143" s="47"/>
      <c r="D143" s="47"/>
      <c r="F143" s="52"/>
      <c r="G143" s="50"/>
      <c r="H143" s="47"/>
    </row>
    <row r="144" spans="1:8" s="48" customFormat="1" x14ac:dyDescent="0.5">
      <c r="A144" s="45"/>
      <c r="B144" s="46"/>
      <c r="C144" s="47"/>
      <c r="D144" s="47"/>
      <c r="F144" s="52"/>
      <c r="G144" s="50"/>
      <c r="H144" s="47"/>
    </row>
    <row r="145" spans="1:8" s="48" customFormat="1" x14ac:dyDescent="0.5">
      <c r="A145" s="45"/>
      <c r="B145" s="46"/>
      <c r="C145" s="47"/>
      <c r="D145" s="47"/>
      <c r="F145" s="52"/>
      <c r="G145" s="50"/>
      <c r="H145" s="47"/>
    </row>
    <row r="146" spans="1:8" s="48" customFormat="1" x14ac:dyDescent="0.5">
      <c r="A146" s="45"/>
      <c r="B146" s="46"/>
      <c r="C146" s="47"/>
      <c r="D146" s="47"/>
      <c r="F146" s="52"/>
      <c r="G146" s="50"/>
      <c r="H146" s="47"/>
    </row>
    <row r="147" spans="1:8" s="48" customFormat="1" x14ac:dyDescent="0.5">
      <c r="A147" s="45"/>
      <c r="B147" s="46"/>
      <c r="C147" s="47"/>
      <c r="D147" s="47"/>
      <c r="F147" s="52"/>
      <c r="G147" s="50"/>
      <c r="H147" s="47"/>
    </row>
    <row r="148" spans="1:8" s="48" customFormat="1" x14ac:dyDescent="0.5">
      <c r="A148" s="45"/>
      <c r="B148" s="46"/>
      <c r="C148" s="47"/>
      <c r="D148" s="47"/>
      <c r="F148" s="52"/>
      <c r="G148" s="50"/>
      <c r="H148" s="47"/>
    </row>
    <row r="149" spans="1:8" s="48" customFormat="1" x14ac:dyDescent="0.5">
      <c r="A149" s="45"/>
      <c r="B149" s="46"/>
      <c r="C149" s="47"/>
      <c r="D149" s="47"/>
      <c r="F149" s="52"/>
      <c r="G149" s="50"/>
      <c r="H149" s="47"/>
    </row>
    <row r="150" spans="1:8" s="48" customFormat="1" x14ac:dyDescent="0.5">
      <c r="A150" s="45"/>
      <c r="B150" s="46"/>
      <c r="C150" s="47"/>
      <c r="D150" s="47"/>
      <c r="F150" s="52"/>
      <c r="G150" s="50"/>
      <c r="H150" s="47"/>
    </row>
    <row r="151" spans="1:8" s="48" customFormat="1" x14ac:dyDescent="0.5">
      <c r="A151" s="45"/>
      <c r="B151" s="46"/>
      <c r="C151" s="47"/>
      <c r="D151" s="47"/>
      <c r="F151" s="52"/>
      <c r="G151" s="50"/>
      <c r="H151" s="47"/>
    </row>
    <row r="152" spans="1:8" s="48" customFormat="1" x14ac:dyDescent="0.5">
      <c r="A152" s="45"/>
      <c r="B152" s="46"/>
      <c r="C152" s="47"/>
      <c r="D152" s="47"/>
      <c r="F152" s="52"/>
      <c r="G152" s="50"/>
      <c r="H152" s="47"/>
    </row>
    <row r="153" spans="1:8" s="48" customFormat="1" x14ac:dyDescent="0.5">
      <c r="A153" s="45"/>
      <c r="B153" s="46"/>
      <c r="C153" s="47"/>
      <c r="D153" s="47"/>
      <c r="F153" s="52"/>
      <c r="G153" s="50"/>
      <c r="H153" s="47"/>
    </row>
    <row r="154" spans="1:8" s="48" customFormat="1" x14ac:dyDescent="0.5">
      <c r="A154" s="45"/>
      <c r="B154" s="46"/>
      <c r="C154" s="47"/>
      <c r="D154" s="47"/>
      <c r="F154" s="52"/>
      <c r="G154" s="50"/>
      <c r="H154" s="47"/>
    </row>
    <row r="155" spans="1:8" s="48" customFormat="1" x14ac:dyDescent="0.5">
      <c r="A155" s="45"/>
      <c r="B155" s="46"/>
      <c r="C155" s="47"/>
      <c r="D155" s="47"/>
      <c r="F155" s="52"/>
      <c r="G155" s="50"/>
      <c r="H155" s="47"/>
    </row>
    <row r="156" spans="1:8" s="48" customFormat="1" x14ac:dyDescent="0.5">
      <c r="A156" s="45"/>
      <c r="B156" s="46"/>
      <c r="C156" s="47"/>
      <c r="D156" s="47"/>
      <c r="F156" s="52"/>
      <c r="G156" s="50"/>
      <c r="H156" s="47"/>
    </row>
    <row r="157" spans="1:8" s="48" customFormat="1" x14ac:dyDescent="0.5">
      <c r="A157" s="45"/>
      <c r="B157" s="46"/>
      <c r="C157" s="47"/>
      <c r="D157" s="47"/>
      <c r="F157" s="52"/>
      <c r="G157" s="50"/>
      <c r="H157" s="47"/>
    </row>
  </sheetData>
  <mergeCells count="15">
    <mergeCell ref="D3:I3"/>
    <mergeCell ref="A52:B52"/>
    <mergeCell ref="A55:B55"/>
    <mergeCell ref="A57:B57"/>
    <mergeCell ref="A6:B6"/>
    <mergeCell ref="A7:B7"/>
    <mergeCell ref="A13:B13"/>
    <mergeCell ref="A23:B23"/>
    <mergeCell ref="A27:B27"/>
    <mergeCell ref="A50:B50"/>
    <mergeCell ref="A3:B5"/>
    <mergeCell ref="C3:C5"/>
    <mergeCell ref="D4:E4"/>
    <mergeCell ref="F4:G4"/>
    <mergeCell ref="H4:I4"/>
  </mergeCells>
  <printOptions horizontalCentered="1"/>
  <pageMargins left="0.35433070866141736" right="0.27559055118110237" top="1.0236220472440944" bottom="0.31496062992125984" header="0.39370078740157483" footer="0"/>
  <pageSetup paperSize="9" scale="110" orientation="portrait" r:id="rId1"/>
  <headerFooter alignWithMargins="0">
    <oddFooter>&amp;L&amp;"TH SarabunPSK,Regular"&amp;6&amp;K00+000&amp;Z&amp;F</oddFooter>
  </headerFooter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800"/>
  <sheetViews>
    <sheetView zoomScale="115" zoomScaleNormal="115" workbookViewId="0">
      <selection activeCell="B37" sqref="B37"/>
    </sheetView>
  </sheetViews>
  <sheetFormatPr defaultRowHeight="24" x14ac:dyDescent="0.55000000000000004"/>
  <cols>
    <col min="1" max="1" width="90.85546875" style="158" customWidth="1"/>
    <col min="2" max="2" width="87.85546875" style="158" customWidth="1"/>
    <col min="3" max="256" width="9.140625" style="158"/>
    <col min="257" max="257" width="90.85546875" style="158" customWidth="1"/>
    <col min="258" max="258" width="87.85546875" style="158" customWidth="1"/>
    <col min="259" max="512" width="9.140625" style="158"/>
    <col min="513" max="513" width="90.85546875" style="158" customWidth="1"/>
    <col min="514" max="514" width="87.85546875" style="158" customWidth="1"/>
    <col min="515" max="768" width="9.140625" style="158"/>
    <col min="769" max="769" width="90.85546875" style="158" customWidth="1"/>
    <col min="770" max="770" width="87.85546875" style="158" customWidth="1"/>
    <col min="771" max="1024" width="9.140625" style="158"/>
    <col min="1025" max="1025" width="90.85546875" style="158" customWidth="1"/>
    <col min="1026" max="1026" width="87.85546875" style="158" customWidth="1"/>
    <col min="1027" max="1280" width="9.140625" style="158"/>
    <col min="1281" max="1281" width="90.85546875" style="158" customWidth="1"/>
    <col min="1282" max="1282" width="87.85546875" style="158" customWidth="1"/>
    <col min="1283" max="1536" width="9.140625" style="158"/>
    <col min="1537" max="1537" width="90.85546875" style="158" customWidth="1"/>
    <col min="1538" max="1538" width="87.85546875" style="158" customWidth="1"/>
    <col min="1539" max="1792" width="9.140625" style="158"/>
    <col min="1793" max="1793" width="90.85546875" style="158" customWidth="1"/>
    <col min="1794" max="1794" width="87.85546875" style="158" customWidth="1"/>
    <col min="1795" max="2048" width="9.140625" style="158"/>
    <col min="2049" max="2049" width="90.85546875" style="158" customWidth="1"/>
    <col min="2050" max="2050" width="87.85546875" style="158" customWidth="1"/>
    <col min="2051" max="2304" width="9.140625" style="158"/>
    <col min="2305" max="2305" width="90.85546875" style="158" customWidth="1"/>
    <col min="2306" max="2306" width="87.85546875" style="158" customWidth="1"/>
    <col min="2307" max="2560" width="9.140625" style="158"/>
    <col min="2561" max="2561" width="90.85546875" style="158" customWidth="1"/>
    <col min="2562" max="2562" width="87.85546875" style="158" customWidth="1"/>
    <col min="2563" max="2816" width="9.140625" style="158"/>
    <col min="2817" max="2817" width="90.85546875" style="158" customWidth="1"/>
    <col min="2818" max="2818" width="87.85546875" style="158" customWidth="1"/>
    <col min="2819" max="3072" width="9.140625" style="158"/>
    <col min="3073" max="3073" width="90.85546875" style="158" customWidth="1"/>
    <col min="3074" max="3074" width="87.85546875" style="158" customWidth="1"/>
    <col min="3075" max="3328" width="9.140625" style="158"/>
    <col min="3329" max="3329" width="90.85546875" style="158" customWidth="1"/>
    <col min="3330" max="3330" width="87.85546875" style="158" customWidth="1"/>
    <col min="3331" max="3584" width="9.140625" style="158"/>
    <col min="3585" max="3585" width="90.85546875" style="158" customWidth="1"/>
    <col min="3586" max="3586" width="87.85546875" style="158" customWidth="1"/>
    <col min="3587" max="3840" width="9.140625" style="158"/>
    <col min="3841" max="3841" width="90.85546875" style="158" customWidth="1"/>
    <col min="3842" max="3842" width="87.85546875" style="158" customWidth="1"/>
    <col min="3843" max="4096" width="9.140625" style="158"/>
    <col min="4097" max="4097" width="90.85546875" style="158" customWidth="1"/>
    <col min="4098" max="4098" width="87.85546875" style="158" customWidth="1"/>
    <col min="4099" max="4352" width="9.140625" style="158"/>
    <col min="4353" max="4353" width="90.85546875" style="158" customWidth="1"/>
    <col min="4354" max="4354" width="87.85546875" style="158" customWidth="1"/>
    <col min="4355" max="4608" width="9.140625" style="158"/>
    <col min="4609" max="4609" width="90.85546875" style="158" customWidth="1"/>
    <col min="4610" max="4610" width="87.85546875" style="158" customWidth="1"/>
    <col min="4611" max="4864" width="9.140625" style="158"/>
    <col min="4865" max="4865" width="90.85546875" style="158" customWidth="1"/>
    <col min="4866" max="4866" width="87.85546875" style="158" customWidth="1"/>
    <col min="4867" max="5120" width="9.140625" style="158"/>
    <col min="5121" max="5121" width="90.85546875" style="158" customWidth="1"/>
    <col min="5122" max="5122" width="87.85546875" style="158" customWidth="1"/>
    <col min="5123" max="5376" width="9.140625" style="158"/>
    <col min="5377" max="5377" width="90.85546875" style="158" customWidth="1"/>
    <col min="5378" max="5378" width="87.85546875" style="158" customWidth="1"/>
    <col min="5379" max="5632" width="9.140625" style="158"/>
    <col min="5633" max="5633" width="90.85546875" style="158" customWidth="1"/>
    <col min="5634" max="5634" width="87.85546875" style="158" customWidth="1"/>
    <col min="5635" max="5888" width="9.140625" style="158"/>
    <col min="5889" max="5889" width="90.85546875" style="158" customWidth="1"/>
    <col min="5890" max="5890" width="87.85546875" style="158" customWidth="1"/>
    <col min="5891" max="6144" width="9.140625" style="158"/>
    <col min="6145" max="6145" width="90.85546875" style="158" customWidth="1"/>
    <col min="6146" max="6146" width="87.85546875" style="158" customWidth="1"/>
    <col min="6147" max="6400" width="9.140625" style="158"/>
    <col min="6401" max="6401" width="90.85546875" style="158" customWidth="1"/>
    <col min="6402" max="6402" width="87.85546875" style="158" customWidth="1"/>
    <col min="6403" max="6656" width="9.140625" style="158"/>
    <col min="6657" max="6657" width="90.85546875" style="158" customWidth="1"/>
    <col min="6658" max="6658" width="87.85546875" style="158" customWidth="1"/>
    <col min="6659" max="6912" width="9.140625" style="158"/>
    <col min="6913" max="6913" width="90.85546875" style="158" customWidth="1"/>
    <col min="6914" max="6914" width="87.85546875" style="158" customWidth="1"/>
    <col min="6915" max="7168" width="9.140625" style="158"/>
    <col min="7169" max="7169" width="90.85546875" style="158" customWidth="1"/>
    <col min="7170" max="7170" width="87.85546875" style="158" customWidth="1"/>
    <col min="7171" max="7424" width="9.140625" style="158"/>
    <col min="7425" max="7425" width="90.85546875" style="158" customWidth="1"/>
    <col min="7426" max="7426" width="87.85546875" style="158" customWidth="1"/>
    <col min="7427" max="7680" width="9.140625" style="158"/>
    <col min="7681" max="7681" width="90.85546875" style="158" customWidth="1"/>
    <col min="7682" max="7682" width="87.85546875" style="158" customWidth="1"/>
    <col min="7683" max="7936" width="9.140625" style="158"/>
    <col min="7937" max="7937" width="90.85546875" style="158" customWidth="1"/>
    <col min="7938" max="7938" width="87.85546875" style="158" customWidth="1"/>
    <col min="7939" max="8192" width="9.140625" style="158"/>
    <col min="8193" max="8193" width="90.85546875" style="158" customWidth="1"/>
    <col min="8194" max="8194" width="87.85546875" style="158" customWidth="1"/>
    <col min="8195" max="8448" width="9.140625" style="158"/>
    <col min="8449" max="8449" width="90.85546875" style="158" customWidth="1"/>
    <col min="8450" max="8450" width="87.85546875" style="158" customWidth="1"/>
    <col min="8451" max="8704" width="9.140625" style="158"/>
    <col min="8705" max="8705" width="90.85546875" style="158" customWidth="1"/>
    <col min="8706" max="8706" width="87.85546875" style="158" customWidth="1"/>
    <col min="8707" max="8960" width="9.140625" style="158"/>
    <col min="8961" max="8961" width="90.85546875" style="158" customWidth="1"/>
    <col min="8962" max="8962" width="87.85546875" style="158" customWidth="1"/>
    <col min="8963" max="9216" width="9.140625" style="158"/>
    <col min="9217" max="9217" width="90.85546875" style="158" customWidth="1"/>
    <col min="9218" max="9218" width="87.85546875" style="158" customWidth="1"/>
    <col min="9219" max="9472" width="9.140625" style="158"/>
    <col min="9473" max="9473" width="90.85546875" style="158" customWidth="1"/>
    <col min="9474" max="9474" width="87.85546875" style="158" customWidth="1"/>
    <col min="9475" max="9728" width="9.140625" style="158"/>
    <col min="9729" max="9729" width="90.85546875" style="158" customWidth="1"/>
    <col min="9730" max="9730" width="87.85546875" style="158" customWidth="1"/>
    <col min="9731" max="9984" width="9.140625" style="158"/>
    <col min="9985" max="9985" width="90.85546875" style="158" customWidth="1"/>
    <col min="9986" max="9986" width="87.85546875" style="158" customWidth="1"/>
    <col min="9987" max="10240" width="9.140625" style="158"/>
    <col min="10241" max="10241" width="90.85546875" style="158" customWidth="1"/>
    <col min="10242" max="10242" width="87.85546875" style="158" customWidth="1"/>
    <col min="10243" max="10496" width="9.140625" style="158"/>
    <col min="10497" max="10497" width="90.85546875" style="158" customWidth="1"/>
    <col min="10498" max="10498" width="87.85546875" style="158" customWidth="1"/>
    <col min="10499" max="10752" width="9.140625" style="158"/>
    <col min="10753" max="10753" width="90.85546875" style="158" customWidth="1"/>
    <col min="10754" max="10754" width="87.85546875" style="158" customWidth="1"/>
    <col min="10755" max="11008" width="9.140625" style="158"/>
    <col min="11009" max="11009" width="90.85546875" style="158" customWidth="1"/>
    <col min="11010" max="11010" width="87.85546875" style="158" customWidth="1"/>
    <col min="11011" max="11264" width="9.140625" style="158"/>
    <col min="11265" max="11265" width="90.85546875" style="158" customWidth="1"/>
    <col min="11266" max="11266" width="87.85546875" style="158" customWidth="1"/>
    <col min="11267" max="11520" width="9.140625" style="158"/>
    <col min="11521" max="11521" width="90.85546875" style="158" customWidth="1"/>
    <col min="11522" max="11522" width="87.85546875" style="158" customWidth="1"/>
    <col min="11523" max="11776" width="9.140625" style="158"/>
    <col min="11777" max="11777" width="90.85546875" style="158" customWidth="1"/>
    <col min="11778" max="11778" width="87.85546875" style="158" customWidth="1"/>
    <col min="11779" max="12032" width="9.140625" style="158"/>
    <col min="12033" max="12033" width="90.85546875" style="158" customWidth="1"/>
    <col min="12034" max="12034" width="87.85546875" style="158" customWidth="1"/>
    <col min="12035" max="12288" width="9.140625" style="158"/>
    <col min="12289" max="12289" width="90.85546875" style="158" customWidth="1"/>
    <col min="12290" max="12290" width="87.85546875" style="158" customWidth="1"/>
    <col min="12291" max="12544" width="9.140625" style="158"/>
    <col min="12545" max="12545" width="90.85546875" style="158" customWidth="1"/>
    <col min="12546" max="12546" width="87.85546875" style="158" customWidth="1"/>
    <col min="12547" max="12800" width="9.140625" style="158"/>
    <col min="12801" max="12801" width="90.85546875" style="158" customWidth="1"/>
    <col min="12802" max="12802" width="87.85546875" style="158" customWidth="1"/>
    <col min="12803" max="13056" width="9.140625" style="158"/>
    <col min="13057" max="13057" width="90.85546875" style="158" customWidth="1"/>
    <col min="13058" max="13058" width="87.85546875" style="158" customWidth="1"/>
    <col min="13059" max="13312" width="9.140625" style="158"/>
    <col min="13313" max="13313" width="90.85546875" style="158" customWidth="1"/>
    <col min="13314" max="13314" width="87.85546875" style="158" customWidth="1"/>
    <col min="13315" max="13568" width="9.140625" style="158"/>
    <col min="13569" max="13569" width="90.85546875" style="158" customWidth="1"/>
    <col min="13570" max="13570" width="87.85546875" style="158" customWidth="1"/>
    <col min="13571" max="13824" width="9.140625" style="158"/>
    <col min="13825" max="13825" width="90.85546875" style="158" customWidth="1"/>
    <col min="13826" max="13826" width="87.85546875" style="158" customWidth="1"/>
    <col min="13827" max="14080" width="9.140625" style="158"/>
    <col min="14081" max="14081" width="90.85546875" style="158" customWidth="1"/>
    <col min="14082" max="14082" width="87.85546875" style="158" customWidth="1"/>
    <col min="14083" max="14336" width="9.140625" style="158"/>
    <col min="14337" max="14337" width="90.85546875" style="158" customWidth="1"/>
    <col min="14338" max="14338" width="87.85546875" style="158" customWidth="1"/>
    <col min="14339" max="14592" width="9.140625" style="158"/>
    <col min="14593" max="14593" width="90.85546875" style="158" customWidth="1"/>
    <col min="14594" max="14594" width="87.85546875" style="158" customWidth="1"/>
    <col min="14595" max="14848" width="9.140625" style="158"/>
    <col min="14849" max="14849" width="90.85546875" style="158" customWidth="1"/>
    <col min="14850" max="14850" width="87.85546875" style="158" customWidth="1"/>
    <col min="14851" max="15104" width="9.140625" style="158"/>
    <col min="15105" max="15105" width="90.85546875" style="158" customWidth="1"/>
    <col min="15106" max="15106" width="87.85546875" style="158" customWidth="1"/>
    <col min="15107" max="15360" width="9.140625" style="158"/>
    <col min="15361" max="15361" width="90.85546875" style="158" customWidth="1"/>
    <col min="15362" max="15362" width="87.85546875" style="158" customWidth="1"/>
    <col min="15363" max="15616" width="9.140625" style="158"/>
    <col min="15617" max="15617" width="90.85546875" style="158" customWidth="1"/>
    <col min="15618" max="15618" width="87.85546875" style="158" customWidth="1"/>
    <col min="15619" max="15872" width="9.140625" style="158"/>
    <col min="15873" max="15873" width="90.85546875" style="158" customWidth="1"/>
    <col min="15874" max="15874" width="87.85546875" style="158" customWidth="1"/>
    <col min="15875" max="16128" width="9.140625" style="158"/>
    <col min="16129" max="16129" width="90.85546875" style="158" customWidth="1"/>
    <col min="16130" max="16130" width="87.85546875" style="158" customWidth="1"/>
    <col min="16131" max="16384" width="9.140625" style="158"/>
  </cols>
  <sheetData>
    <row r="1" spans="1:1" x14ac:dyDescent="0.55000000000000004">
      <c r="A1" s="157" t="s">
        <v>126</v>
      </c>
    </row>
    <row r="2" spans="1:1" x14ac:dyDescent="0.55000000000000004">
      <c r="A2" s="159" t="s">
        <v>80</v>
      </c>
    </row>
    <row r="3" spans="1:1" x14ac:dyDescent="0.55000000000000004">
      <c r="A3" s="157"/>
    </row>
    <row r="4" spans="1:1" x14ac:dyDescent="0.55000000000000004">
      <c r="A4" s="160" t="s">
        <v>108</v>
      </c>
    </row>
    <row r="5" spans="1:1" x14ac:dyDescent="0.55000000000000004">
      <c r="A5" s="165" t="s">
        <v>136</v>
      </c>
    </row>
    <row r="6" spans="1:1" x14ac:dyDescent="0.55000000000000004">
      <c r="A6" s="165" t="s">
        <v>137</v>
      </c>
    </row>
    <row r="7" spans="1:1" x14ac:dyDescent="0.55000000000000004">
      <c r="A7" s="165" t="s">
        <v>138</v>
      </c>
    </row>
    <row r="8" spans="1:1" x14ac:dyDescent="0.55000000000000004">
      <c r="A8" s="165" t="s">
        <v>133</v>
      </c>
    </row>
    <row r="9" spans="1:1" x14ac:dyDescent="0.55000000000000004">
      <c r="A9" s="165" t="s">
        <v>139</v>
      </c>
    </row>
    <row r="10" spans="1:1" x14ac:dyDescent="0.55000000000000004">
      <c r="A10" s="165" t="s">
        <v>140</v>
      </c>
    </row>
    <row r="11" spans="1:1" x14ac:dyDescent="0.55000000000000004">
      <c r="A11" s="165" t="s">
        <v>103</v>
      </c>
    </row>
    <row r="12" spans="1:1" x14ac:dyDescent="0.55000000000000004">
      <c r="A12" s="165" t="s">
        <v>141</v>
      </c>
    </row>
    <row r="13" spans="1:1" ht="48" x14ac:dyDescent="0.55000000000000004">
      <c r="A13" s="165" t="s">
        <v>142</v>
      </c>
    </row>
    <row r="14" spans="1:1" x14ac:dyDescent="0.55000000000000004">
      <c r="A14" s="165" t="s">
        <v>143</v>
      </c>
    </row>
    <row r="15" spans="1:1" x14ac:dyDescent="0.55000000000000004">
      <c r="A15" s="165" t="s">
        <v>144</v>
      </c>
    </row>
    <row r="16" spans="1:1" ht="120" x14ac:dyDescent="0.55000000000000004">
      <c r="A16" s="165" t="s">
        <v>145</v>
      </c>
    </row>
    <row r="17" spans="1:1" x14ac:dyDescent="0.55000000000000004">
      <c r="A17" s="165" t="s">
        <v>146</v>
      </c>
    </row>
    <row r="18" spans="1:1" x14ac:dyDescent="0.55000000000000004">
      <c r="A18" s="165" t="s">
        <v>147</v>
      </c>
    </row>
    <row r="19" spans="1:1" ht="48" x14ac:dyDescent="0.55000000000000004">
      <c r="A19" s="165" t="s">
        <v>148</v>
      </c>
    </row>
    <row r="20" spans="1:1" x14ac:dyDescent="0.55000000000000004">
      <c r="A20" s="165" t="s">
        <v>149</v>
      </c>
    </row>
    <row r="21" spans="1:1" x14ac:dyDescent="0.55000000000000004">
      <c r="A21" s="165" t="s">
        <v>150</v>
      </c>
    </row>
    <row r="22" spans="1:1" x14ac:dyDescent="0.55000000000000004">
      <c r="A22" s="165" t="s">
        <v>151</v>
      </c>
    </row>
    <row r="23" spans="1:1" x14ac:dyDescent="0.55000000000000004">
      <c r="A23" s="165" t="s">
        <v>152</v>
      </c>
    </row>
    <row r="24" spans="1:1" x14ac:dyDescent="0.55000000000000004">
      <c r="A24" s="165" t="s">
        <v>153</v>
      </c>
    </row>
    <row r="25" spans="1:1" x14ac:dyDescent="0.55000000000000004">
      <c r="A25" s="165" t="s">
        <v>154</v>
      </c>
    </row>
    <row r="26" spans="1:1" x14ac:dyDescent="0.55000000000000004">
      <c r="A26" s="160"/>
    </row>
    <row r="27" spans="1:1" x14ac:dyDescent="0.55000000000000004">
      <c r="A27" s="160" t="s">
        <v>155</v>
      </c>
    </row>
    <row r="28" spans="1:1" ht="48" x14ac:dyDescent="0.55000000000000004">
      <c r="A28" s="165" t="s">
        <v>156</v>
      </c>
    </row>
    <row r="29" spans="1:1" ht="48" x14ac:dyDescent="0.55000000000000004">
      <c r="A29" s="165" t="s">
        <v>157</v>
      </c>
    </row>
    <row r="30" spans="1:1" x14ac:dyDescent="0.55000000000000004">
      <c r="A30" s="165" t="s">
        <v>158</v>
      </c>
    </row>
    <row r="31" spans="1:1" x14ac:dyDescent="0.55000000000000004">
      <c r="A31" s="165" t="s">
        <v>159</v>
      </c>
    </row>
    <row r="32" spans="1:1" x14ac:dyDescent="0.55000000000000004">
      <c r="A32" s="165" t="s">
        <v>133</v>
      </c>
    </row>
    <row r="33" spans="1:1" x14ac:dyDescent="0.55000000000000004">
      <c r="A33" s="165" t="s">
        <v>160</v>
      </c>
    </row>
    <row r="34" spans="1:1" x14ac:dyDescent="0.55000000000000004">
      <c r="A34" s="165" t="s">
        <v>161</v>
      </c>
    </row>
    <row r="35" spans="1:1" x14ac:dyDescent="0.55000000000000004">
      <c r="A35" s="165" t="s">
        <v>162</v>
      </c>
    </row>
    <row r="36" spans="1:1" x14ac:dyDescent="0.55000000000000004">
      <c r="A36" s="165" t="s">
        <v>163</v>
      </c>
    </row>
    <row r="37" spans="1:1" x14ac:dyDescent="0.55000000000000004">
      <c r="A37" s="165" t="s">
        <v>164</v>
      </c>
    </row>
    <row r="38" spans="1:1" x14ac:dyDescent="0.55000000000000004">
      <c r="A38" s="165" t="s">
        <v>165</v>
      </c>
    </row>
    <row r="39" spans="1:1" x14ac:dyDescent="0.55000000000000004">
      <c r="A39" s="165" t="s">
        <v>166</v>
      </c>
    </row>
    <row r="40" spans="1:1" x14ac:dyDescent="0.55000000000000004">
      <c r="A40" s="165" t="s">
        <v>167</v>
      </c>
    </row>
    <row r="41" spans="1:1" x14ac:dyDescent="0.55000000000000004">
      <c r="A41" s="165" t="s">
        <v>168</v>
      </c>
    </row>
    <row r="42" spans="1:1" ht="72" x14ac:dyDescent="0.55000000000000004">
      <c r="A42" s="165" t="s">
        <v>169</v>
      </c>
    </row>
    <row r="43" spans="1:1" x14ac:dyDescent="0.55000000000000004">
      <c r="A43" s="165" t="s">
        <v>170</v>
      </c>
    </row>
    <row r="44" spans="1:1" x14ac:dyDescent="0.55000000000000004">
      <c r="A44" s="165" t="s">
        <v>171</v>
      </c>
    </row>
    <row r="45" spans="1:1" x14ac:dyDescent="0.55000000000000004">
      <c r="A45" s="165" t="s">
        <v>172</v>
      </c>
    </row>
    <row r="46" spans="1:1" x14ac:dyDescent="0.55000000000000004">
      <c r="A46" s="165" t="s">
        <v>173</v>
      </c>
    </row>
    <row r="47" spans="1:1" ht="48" x14ac:dyDescent="0.55000000000000004">
      <c r="A47" s="165" t="s">
        <v>174</v>
      </c>
    </row>
    <row r="48" spans="1:1" x14ac:dyDescent="0.55000000000000004">
      <c r="A48" s="165" t="s">
        <v>175</v>
      </c>
    </row>
    <row r="49" spans="1:1" x14ac:dyDescent="0.55000000000000004">
      <c r="A49" s="165" t="s">
        <v>176</v>
      </c>
    </row>
    <row r="50" spans="1:1" x14ac:dyDescent="0.55000000000000004">
      <c r="A50" s="165" t="s">
        <v>177</v>
      </c>
    </row>
    <row r="51" spans="1:1" x14ac:dyDescent="0.55000000000000004">
      <c r="A51" s="165" t="s">
        <v>178</v>
      </c>
    </row>
    <row r="52" spans="1:1" x14ac:dyDescent="0.55000000000000004">
      <c r="A52" s="165" t="s">
        <v>179</v>
      </c>
    </row>
    <row r="53" spans="1:1" x14ac:dyDescent="0.55000000000000004">
      <c r="A53" s="165" t="s">
        <v>180</v>
      </c>
    </row>
    <row r="54" spans="1:1" x14ac:dyDescent="0.55000000000000004">
      <c r="A54" s="165" t="s">
        <v>160</v>
      </c>
    </row>
    <row r="55" spans="1:1" x14ac:dyDescent="0.55000000000000004">
      <c r="A55" s="165" t="s">
        <v>161</v>
      </c>
    </row>
    <row r="56" spans="1:1" x14ac:dyDescent="0.55000000000000004">
      <c r="A56" s="165" t="s">
        <v>181</v>
      </c>
    </row>
    <row r="57" spans="1:1" x14ac:dyDescent="0.55000000000000004">
      <c r="A57" s="165" t="s">
        <v>182</v>
      </c>
    </row>
    <row r="58" spans="1:1" x14ac:dyDescent="0.55000000000000004">
      <c r="A58" s="165" t="s">
        <v>183</v>
      </c>
    </row>
    <row r="59" spans="1:1" x14ac:dyDescent="0.55000000000000004">
      <c r="A59" s="165" t="s">
        <v>184</v>
      </c>
    </row>
    <row r="60" spans="1:1" ht="48" x14ac:dyDescent="0.55000000000000004">
      <c r="A60" s="165" t="s">
        <v>185</v>
      </c>
    </row>
    <row r="61" spans="1:1" x14ac:dyDescent="0.55000000000000004">
      <c r="A61" s="161"/>
    </row>
    <row r="62" spans="1:1" x14ac:dyDescent="0.55000000000000004">
      <c r="A62" s="160" t="s">
        <v>109</v>
      </c>
    </row>
    <row r="63" spans="1:1" ht="72" x14ac:dyDescent="0.55000000000000004">
      <c r="A63" s="165" t="s">
        <v>186</v>
      </c>
    </row>
    <row r="64" spans="1:1" x14ac:dyDescent="0.55000000000000004">
      <c r="A64" s="165" t="s">
        <v>187</v>
      </c>
    </row>
    <row r="65" spans="1:1" x14ac:dyDescent="0.55000000000000004">
      <c r="A65" s="165" t="s">
        <v>188</v>
      </c>
    </row>
    <row r="66" spans="1:1" x14ac:dyDescent="0.55000000000000004">
      <c r="A66" s="165" t="s">
        <v>189</v>
      </c>
    </row>
    <row r="67" spans="1:1" ht="48" x14ac:dyDescent="0.55000000000000004">
      <c r="A67" s="165" t="s">
        <v>190</v>
      </c>
    </row>
    <row r="68" spans="1:1" x14ac:dyDescent="0.55000000000000004">
      <c r="A68" s="165" t="s">
        <v>191</v>
      </c>
    </row>
    <row r="69" spans="1:1" x14ac:dyDescent="0.55000000000000004">
      <c r="A69" s="165" t="s">
        <v>192</v>
      </c>
    </row>
    <row r="70" spans="1:1" x14ac:dyDescent="0.55000000000000004">
      <c r="A70" s="165" t="s">
        <v>193</v>
      </c>
    </row>
    <row r="71" spans="1:1" x14ac:dyDescent="0.55000000000000004">
      <c r="A71" s="165" t="s">
        <v>194</v>
      </c>
    </row>
    <row r="72" spans="1:1" x14ac:dyDescent="0.55000000000000004">
      <c r="A72" s="165" t="s">
        <v>195</v>
      </c>
    </row>
    <row r="73" spans="1:1" x14ac:dyDescent="0.55000000000000004">
      <c r="A73" s="165" t="s">
        <v>196</v>
      </c>
    </row>
    <row r="74" spans="1:1" x14ac:dyDescent="0.55000000000000004">
      <c r="A74" s="161"/>
    </row>
    <row r="75" spans="1:1" x14ac:dyDescent="0.55000000000000004">
      <c r="A75" s="160" t="s">
        <v>110</v>
      </c>
    </row>
    <row r="76" spans="1:1" x14ac:dyDescent="0.55000000000000004">
      <c r="A76" s="165" t="s">
        <v>197</v>
      </c>
    </row>
    <row r="77" spans="1:1" x14ac:dyDescent="0.55000000000000004">
      <c r="A77" s="165" t="s">
        <v>198</v>
      </c>
    </row>
    <row r="78" spans="1:1" x14ac:dyDescent="0.55000000000000004">
      <c r="A78" s="165" t="s">
        <v>199</v>
      </c>
    </row>
    <row r="79" spans="1:1" ht="48" x14ac:dyDescent="0.55000000000000004">
      <c r="A79" s="165" t="s">
        <v>200</v>
      </c>
    </row>
    <row r="80" spans="1:1" ht="48" x14ac:dyDescent="0.55000000000000004">
      <c r="A80" s="165" t="s">
        <v>201</v>
      </c>
    </row>
    <row r="81" spans="1:1" x14ac:dyDescent="0.55000000000000004">
      <c r="A81" s="165" t="s">
        <v>202</v>
      </c>
    </row>
    <row r="82" spans="1:1" x14ac:dyDescent="0.55000000000000004">
      <c r="A82" s="165" t="s">
        <v>203</v>
      </c>
    </row>
    <row r="83" spans="1:1" ht="48" x14ac:dyDescent="0.55000000000000004">
      <c r="A83" s="165" t="s">
        <v>204</v>
      </c>
    </row>
    <row r="84" spans="1:1" x14ac:dyDescent="0.55000000000000004">
      <c r="A84" s="165" t="s">
        <v>205</v>
      </c>
    </row>
    <row r="85" spans="1:1" x14ac:dyDescent="0.55000000000000004">
      <c r="A85" s="165" t="s">
        <v>206</v>
      </c>
    </row>
    <row r="86" spans="1:1" x14ac:dyDescent="0.55000000000000004">
      <c r="A86" s="165" t="s">
        <v>207</v>
      </c>
    </row>
    <row r="87" spans="1:1" x14ac:dyDescent="0.55000000000000004">
      <c r="A87" s="165" t="s">
        <v>208</v>
      </c>
    </row>
    <row r="88" spans="1:1" x14ac:dyDescent="0.55000000000000004">
      <c r="A88" s="165" t="s">
        <v>209</v>
      </c>
    </row>
    <row r="89" spans="1:1" x14ac:dyDescent="0.55000000000000004">
      <c r="A89" s="165" t="s">
        <v>210</v>
      </c>
    </row>
    <row r="90" spans="1:1" x14ac:dyDescent="0.55000000000000004">
      <c r="A90" s="165" t="s">
        <v>211</v>
      </c>
    </row>
    <row r="91" spans="1:1" x14ac:dyDescent="0.55000000000000004">
      <c r="A91" s="165" t="s">
        <v>212</v>
      </c>
    </row>
    <row r="92" spans="1:1" x14ac:dyDescent="0.55000000000000004">
      <c r="A92" s="165" t="s">
        <v>213</v>
      </c>
    </row>
    <row r="93" spans="1:1" x14ac:dyDescent="0.55000000000000004">
      <c r="A93" s="165" t="s">
        <v>214</v>
      </c>
    </row>
    <row r="94" spans="1:1" x14ac:dyDescent="0.55000000000000004">
      <c r="A94" s="165" t="s">
        <v>226</v>
      </c>
    </row>
    <row r="95" spans="1:1" x14ac:dyDescent="0.55000000000000004">
      <c r="A95" s="165" t="s">
        <v>215</v>
      </c>
    </row>
    <row r="96" spans="1:1" x14ac:dyDescent="0.55000000000000004">
      <c r="A96" s="165" t="s">
        <v>216</v>
      </c>
    </row>
    <row r="97" spans="1:1" x14ac:dyDescent="0.55000000000000004">
      <c r="A97" s="165" t="s">
        <v>217</v>
      </c>
    </row>
    <row r="98" spans="1:1" x14ac:dyDescent="0.55000000000000004">
      <c r="A98" s="165" t="s">
        <v>218</v>
      </c>
    </row>
    <row r="99" spans="1:1" x14ac:dyDescent="0.55000000000000004">
      <c r="A99" s="165" t="s">
        <v>219</v>
      </c>
    </row>
    <row r="100" spans="1:1" x14ac:dyDescent="0.55000000000000004">
      <c r="A100" s="165" t="s">
        <v>220</v>
      </c>
    </row>
    <row r="101" spans="1:1" x14ac:dyDescent="0.55000000000000004">
      <c r="A101" s="165" t="s">
        <v>134</v>
      </c>
    </row>
    <row r="102" spans="1:1" x14ac:dyDescent="0.55000000000000004">
      <c r="A102" s="165" t="s">
        <v>100</v>
      </c>
    </row>
    <row r="103" spans="1:1" x14ac:dyDescent="0.55000000000000004">
      <c r="A103" s="165" t="s">
        <v>221</v>
      </c>
    </row>
    <row r="104" spans="1:1" x14ac:dyDescent="0.55000000000000004">
      <c r="A104" s="165" t="s">
        <v>222</v>
      </c>
    </row>
    <row r="105" spans="1:1" x14ac:dyDescent="0.55000000000000004">
      <c r="A105" s="165" t="s">
        <v>223</v>
      </c>
    </row>
    <row r="106" spans="1:1" x14ac:dyDescent="0.55000000000000004">
      <c r="A106" s="165" t="s">
        <v>224</v>
      </c>
    </row>
    <row r="107" spans="1:1" x14ac:dyDescent="0.55000000000000004">
      <c r="A107" s="165" t="s">
        <v>225</v>
      </c>
    </row>
    <row r="108" spans="1:1" x14ac:dyDescent="0.55000000000000004">
      <c r="A108" s="161"/>
    </row>
    <row r="109" spans="1:1" x14ac:dyDescent="0.55000000000000004">
      <c r="A109" s="160" t="s">
        <v>111</v>
      </c>
    </row>
    <row r="110" spans="1:1" ht="96" x14ac:dyDescent="0.55000000000000004">
      <c r="A110" s="165" t="s">
        <v>227</v>
      </c>
    </row>
    <row r="111" spans="1:1" x14ac:dyDescent="0.55000000000000004">
      <c r="A111" s="165" t="s">
        <v>228</v>
      </c>
    </row>
    <row r="112" spans="1:1" x14ac:dyDescent="0.55000000000000004">
      <c r="A112" s="165" t="s">
        <v>229</v>
      </c>
    </row>
    <row r="113" spans="1:1" x14ac:dyDescent="0.55000000000000004">
      <c r="A113" s="165" t="s">
        <v>230</v>
      </c>
    </row>
    <row r="114" spans="1:1" x14ac:dyDescent="0.55000000000000004">
      <c r="A114" s="165" t="s">
        <v>231</v>
      </c>
    </row>
    <row r="115" spans="1:1" x14ac:dyDescent="0.55000000000000004">
      <c r="A115" s="165" t="s">
        <v>232</v>
      </c>
    </row>
    <row r="116" spans="1:1" x14ac:dyDescent="0.55000000000000004">
      <c r="A116" s="165" t="s">
        <v>233</v>
      </c>
    </row>
    <row r="117" spans="1:1" x14ac:dyDescent="0.55000000000000004">
      <c r="A117" s="165" t="s">
        <v>234</v>
      </c>
    </row>
    <row r="118" spans="1:1" x14ac:dyDescent="0.55000000000000004">
      <c r="A118" s="165" t="s">
        <v>235</v>
      </c>
    </row>
    <row r="119" spans="1:1" x14ac:dyDescent="0.55000000000000004">
      <c r="A119" s="165" t="s">
        <v>236</v>
      </c>
    </row>
    <row r="120" spans="1:1" x14ac:dyDescent="0.55000000000000004">
      <c r="A120" s="165" t="s">
        <v>237</v>
      </c>
    </row>
    <row r="121" spans="1:1" x14ac:dyDescent="0.55000000000000004">
      <c r="A121" s="165" t="s">
        <v>135</v>
      </c>
    </row>
    <row r="122" spans="1:1" x14ac:dyDescent="0.55000000000000004">
      <c r="A122" s="165" t="s">
        <v>238</v>
      </c>
    </row>
    <row r="123" spans="1:1" x14ac:dyDescent="0.55000000000000004">
      <c r="A123" s="165" t="s">
        <v>239</v>
      </c>
    </row>
    <row r="124" spans="1:1" ht="48" x14ac:dyDescent="0.55000000000000004">
      <c r="A124" s="165" t="s">
        <v>240</v>
      </c>
    </row>
    <row r="125" spans="1:1" x14ac:dyDescent="0.55000000000000004">
      <c r="A125" s="165" t="s">
        <v>241</v>
      </c>
    </row>
    <row r="126" spans="1:1" ht="48" x14ac:dyDescent="0.55000000000000004">
      <c r="A126" s="165" t="s">
        <v>242</v>
      </c>
    </row>
    <row r="127" spans="1:1" x14ac:dyDescent="0.55000000000000004">
      <c r="A127" s="165" t="s">
        <v>243</v>
      </c>
    </row>
    <row r="128" spans="1:1" x14ac:dyDescent="0.55000000000000004">
      <c r="A128" s="165" t="s">
        <v>244</v>
      </c>
    </row>
    <row r="129" spans="1:1" ht="48" x14ac:dyDescent="0.55000000000000004">
      <c r="A129" s="165" t="s">
        <v>245</v>
      </c>
    </row>
    <row r="130" spans="1:1" x14ac:dyDescent="0.55000000000000004">
      <c r="A130" s="165" t="s">
        <v>246</v>
      </c>
    </row>
    <row r="131" spans="1:1" x14ac:dyDescent="0.55000000000000004">
      <c r="A131" s="165" t="s">
        <v>247</v>
      </c>
    </row>
    <row r="132" spans="1:1" x14ac:dyDescent="0.55000000000000004">
      <c r="A132" s="165" t="s">
        <v>248</v>
      </c>
    </row>
    <row r="133" spans="1:1" x14ac:dyDescent="0.55000000000000004">
      <c r="A133" s="165" t="s">
        <v>249</v>
      </c>
    </row>
    <row r="134" spans="1:1" x14ac:dyDescent="0.55000000000000004">
      <c r="A134" s="165" t="s">
        <v>250</v>
      </c>
    </row>
    <row r="135" spans="1:1" ht="48" x14ac:dyDescent="0.55000000000000004">
      <c r="A135" s="165" t="s">
        <v>251</v>
      </c>
    </row>
    <row r="136" spans="1:1" x14ac:dyDescent="0.55000000000000004">
      <c r="A136" s="165" t="s">
        <v>228</v>
      </c>
    </row>
    <row r="137" spans="1:1" x14ac:dyDescent="0.55000000000000004">
      <c r="A137" s="165" t="s">
        <v>252</v>
      </c>
    </row>
    <row r="138" spans="1:1" x14ac:dyDescent="0.55000000000000004">
      <c r="A138" s="165" t="s">
        <v>253</v>
      </c>
    </row>
    <row r="139" spans="1:1" ht="48" x14ac:dyDescent="0.55000000000000004">
      <c r="A139" s="165" t="s">
        <v>254</v>
      </c>
    </row>
    <row r="140" spans="1:1" x14ac:dyDescent="0.55000000000000004">
      <c r="A140" s="165" t="s">
        <v>234</v>
      </c>
    </row>
    <row r="141" spans="1:1" x14ac:dyDescent="0.55000000000000004">
      <c r="A141" s="165" t="s">
        <v>255</v>
      </c>
    </row>
    <row r="142" spans="1:1" ht="48" x14ac:dyDescent="0.55000000000000004">
      <c r="A142" s="165" t="s">
        <v>256</v>
      </c>
    </row>
    <row r="143" spans="1:1" x14ac:dyDescent="0.55000000000000004">
      <c r="A143" s="165" t="s">
        <v>257</v>
      </c>
    </row>
    <row r="144" spans="1:1" ht="48" x14ac:dyDescent="0.55000000000000004">
      <c r="A144" s="165" t="s">
        <v>258</v>
      </c>
    </row>
    <row r="145" spans="1:1" x14ac:dyDescent="0.55000000000000004">
      <c r="A145" s="161"/>
    </row>
    <row r="146" spans="1:1" x14ac:dyDescent="0.55000000000000004">
      <c r="A146" s="160" t="s">
        <v>112</v>
      </c>
    </row>
    <row r="147" spans="1:1" ht="48" x14ac:dyDescent="0.55000000000000004">
      <c r="A147" s="165" t="s">
        <v>259</v>
      </c>
    </row>
    <row r="148" spans="1:1" x14ac:dyDescent="0.55000000000000004">
      <c r="A148" s="165" t="s">
        <v>260</v>
      </c>
    </row>
    <row r="149" spans="1:1" x14ac:dyDescent="0.55000000000000004">
      <c r="A149" s="165" t="s">
        <v>261</v>
      </c>
    </row>
    <row r="150" spans="1:1" x14ac:dyDescent="0.55000000000000004">
      <c r="A150" s="165" t="s">
        <v>262</v>
      </c>
    </row>
    <row r="151" spans="1:1" x14ac:dyDescent="0.55000000000000004">
      <c r="A151" s="165" t="s">
        <v>263</v>
      </c>
    </row>
    <row r="152" spans="1:1" ht="96" x14ac:dyDescent="0.55000000000000004">
      <c r="A152" s="165" t="s">
        <v>264</v>
      </c>
    </row>
    <row r="153" spans="1:1" ht="48" x14ac:dyDescent="0.55000000000000004">
      <c r="A153" s="165" t="s">
        <v>265</v>
      </c>
    </row>
    <row r="154" spans="1:1" x14ac:dyDescent="0.55000000000000004">
      <c r="A154" s="165" t="s">
        <v>266</v>
      </c>
    </row>
    <row r="155" spans="1:1" x14ac:dyDescent="0.55000000000000004">
      <c r="A155" s="165" t="s">
        <v>267</v>
      </c>
    </row>
    <row r="156" spans="1:1" x14ac:dyDescent="0.55000000000000004">
      <c r="A156" s="165" t="s">
        <v>268</v>
      </c>
    </row>
    <row r="157" spans="1:1" ht="48" x14ac:dyDescent="0.55000000000000004">
      <c r="A157" s="165" t="s">
        <v>269</v>
      </c>
    </row>
    <row r="158" spans="1:1" x14ac:dyDescent="0.55000000000000004">
      <c r="A158" s="165" t="s">
        <v>270</v>
      </c>
    </row>
    <row r="159" spans="1:1" x14ac:dyDescent="0.55000000000000004">
      <c r="A159" s="165" t="s">
        <v>271</v>
      </c>
    </row>
    <row r="160" spans="1:1" ht="72" x14ac:dyDescent="0.55000000000000004">
      <c r="A160" s="165" t="s">
        <v>272</v>
      </c>
    </row>
    <row r="161" spans="1:1" x14ac:dyDescent="0.55000000000000004">
      <c r="A161" s="165" t="s">
        <v>273</v>
      </c>
    </row>
    <row r="162" spans="1:1" ht="72" x14ac:dyDescent="0.55000000000000004">
      <c r="A162" s="165" t="s">
        <v>274</v>
      </c>
    </row>
    <row r="163" spans="1:1" x14ac:dyDescent="0.55000000000000004">
      <c r="A163" s="161"/>
    </row>
    <row r="164" spans="1:1" x14ac:dyDescent="0.55000000000000004">
      <c r="A164" s="160" t="s">
        <v>113</v>
      </c>
    </row>
    <row r="165" spans="1:1" ht="48" x14ac:dyDescent="0.55000000000000004">
      <c r="A165" s="165" t="s">
        <v>275</v>
      </c>
    </row>
    <row r="166" spans="1:1" x14ac:dyDescent="0.55000000000000004">
      <c r="A166" s="165" t="s">
        <v>276</v>
      </c>
    </row>
    <row r="167" spans="1:1" x14ac:dyDescent="0.55000000000000004">
      <c r="A167" s="165" t="s">
        <v>277</v>
      </c>
    </row>
    <row r="168" spans="1:1" ht="48" x14ac:dyDescent="0.55000000000000004">
      <c r="A168" s="165" t="s">
        <v>278</v>
      </c>
    </row>
    <row r="169" spans="1:1" x14ac:dyDescent="0.55000000000000004">
      <c r="A169" s="165" t="s">
        <v>279</v>
      </c>
    </row>
    <row r="170" spans="1:1" x14ac:dyDescent="0.55000000000000004">
      <c r="A170" s="165" t="s">
        <v>280</v>
      </c>
    </row>
    <row r="171" spans="1:1" ht="48" x14ac:dyDescent="0.55000000000000004">
      <c r="A171" s="165" t="s">
        <v>281</v>
      </c>
    </row>
    <row r="172" spans="1:1" x14ac:dyDescent="0.55000000000000004">
      <c r="A172" s="165" t="s">
        <v>282</v>
      </c>
    </row>
    <row r="173" spans="1:1" x14ac:dyDescent="0.55000000000000004">
      <c r="A173" s="165" t="s">
        <v>283</v>
      </c>
    </row>
    <row r="174" spans="1:1" ht="72" x14ac:dyDescent="0.55000000000000004">
      <c r="A174" s="165" t="s">
        <v>284</v>
      </c>
    </row>
    <row r="175" spans="1:1" x14ac:dyDescent="0.55000000000000004">
      <c r="A175" s="165" t="s">
        <v>285</v>
      </c>
    </row>
    <row r="176" spans="1:1" ht="96" x14ac:dyDescent="0.55000000000000004">
      <c r="A176" s="165" t="s">
        <v>286</v>
      </c>
    </row>
    <row r="177" spans="1:1" x14ac:dyDescent="0.55000000000000004">
      <c r="A177" s="165" t="s">
        <v>287</v>
      </c>
    </row>
    <row r="178" spans="1:1" x14ac:dyDescent="0.55000000000000004">
      <c r="A178" s="165" t="s">
        <v>288</v>
      </c>
    </row>
    <row r="179" spans="1:1" ht="48" x14ac:dyDescent="0.55000000000000004">
      <c r="A179" s="165" t="s">
        <v>289</v>
      </c>
    </row>
    <row r="180" spans="1:1" x14ac:dyDescent="0.55000000000000004">
      <c r="A180" s="165" t="s">
        <v>290</v>
      </c>
    </row>
    <row r="181" spans="1:1" x14ac:dyDescent="0.55000000000000004">
      <c r="A181" s="165" t="s">
        <v>291</v>
      </c>
    </row>
    <row r="182" spans="1:1" x14ac:dyDescent="0.55000000000000004">
      <c r="A182" s="165" t="s">
        <v>292</v>
      </c>
    </row>
    <row r="183" spans="1:1" x14ac:dyDescent="0.55000000000000004">
      <c r="A183" s="165" t="s">
        <v>293</v>
      </c>
    </row>
    <row r="184" spans="1:1" x14ac:dyDescent="0.55000000000000004">
      <c r="A184" s="165" t="s">
        <v>294</v>
      </c>
    </row>
    <row r="185" spans="1:1" ht="48" x14ac:dyDescent="0.55000000000000004">
      <c r="A185" s="165" t="s">
        <v>295</v>
      </c>
    </row>
    <row r="186" spans="1:1" x14ac:dyDescent="0.55000000000000004">
      <c r="A186" s="165" t="s">
        <v>296</v>
      </c>
    </row>
    <row r="187" spans="1:1" x14ac:dyDescent="0.55000000000000004">
      <c r="A187" s="165" t="s">
        <v>297</v>
      </c>
    </row>
    <row r="188" spans="1:1" x14ac:dyDescent="0.55000000000000004">
      <c r="A188" s="165" t="s">
        <v>298</v>
      </c>
    </row>
    <row r="189" spans="1:1" x14ac:dyDescent="0.55000000000000004">
      <c r="A189" s="165" t="s">
        <v>299</v>
      </c>
    </row>
    <row r="190" spans="1:1" x14ac:dyDescent="0.55000000000000004">
      <c r="A190" s="165" t="s">
        <v>300</v>
      </c>
    </row>
    <row r="191" spans="1:1" x14ac:dyDescent="0.55000000000000004">
      <c r="A191" s="165" t="s">
        <v>301</v>
      </c>
    </row>
    <row r="192" spans="1:1" ht="96" x14ac:dyDescent="0.55000000000000004">
      <c r="A192" s="165" t="s">
        <v>302</v>
      </c>
    </row>
    <row r="193" spans="1:1" x14ac:dyDescent="0.55000000000000004">
      <c r="A193" s="165" t="s">
        <v>303</v>
      </c>
    </row>
    <row r="194" spans="1:1" x14ac:dyDescent="0.55000000000000004">
      <c r="A194" s="165" t="s">
        <v>304</v>
      </c>
    </row>
    <row r="195" spans="1:1" x14ac:dyDescent="0.55000000000000004">
      <c r="A195" s="165" t="s">
        <v>305</v>
      </c>
    </row>
    <row r="196" spans="1:1" ht="48" x14ac:dyDescent="0.55000000000000004">
      <c r="A196" s="165" t="s">
        <v>306</v>
      </c>
    </row>
    <row r="197" spans="1:1" ht="48" x14ac:dyDescent="0.55000000000000004">
      <c r="A197" s="165" t="s">
        <v>307</v>
      </c>
    </row>
    <row r="198" spans="1:1" x14ac:dyDescent="0.55000000000000004">
      <c r="A198" s="165" t="s">
        <v>308</v>
      </c>
    </row>
    <row r="199" spans="1:1" x14ac:dyDescent="0.55000000000000004">
      <c r="A199" s="165" t="s">
        <v>309</v>
      </c>
    </row>
    <row r="200" spans="1:1" ht="48" x14ac:dyDescent="0.55000000000000004">
      <c r="A200" s="165" t="s">
        <v>310</v>
      </c>
    </row>
    <row r="201" spans="1:1" x14ac:dyDescent="0.55000000000000004">
      <c r="A201" s="165" t="s">
        <v>311</v>
      </c>
    </row>
    <row r="202" spans="1:1" x14ac:dyDescent="0.55000000000000004">
      <c r="A202" s="165" t="s">
        <v>312</v>
      </c>
    </row>
    <row r="203" spans="1:1" x14ac:dyDescent="0.55000000000000004">
      <c r="A203" s="165" t="s">
        <v>313</v>
      </c>
    </row>
    <row r="204" spans="1:1" x14ac:dyDescent="0.55000000000000004">
      <c r="A204" s="165" t="s">
        <v>314</v>
      </c>
    </row>
    <row r="205" spans="1:1" ht="120" x14ac:dyDescent="0.55000000000000004">
      <c r="A205" s="165" t="s">
        <v>315</v>
      </c>
    </row>
    <row r="206" spans="1:1" x14ac:dyDescent="0.55000000000000004">
      <c r="A206" s="165" t="s">
        <v>316</v>
      </c>
    </row>
    <row r="207" spans="1:1" x14ac:dyDescent="0.55000000000000004">
      <c r="A207" s="165" t="s">
        <v>317</v>
      </c>
    </row>
    <row r="208" spans="1:1" x14ac:dyDescent="0.55000000000000004">
      <c r="A208" s="165" t="s">
        <v>318</v>
      </c>
    </row>
    <row r="209" spans="1:1" ht="48" x14ac:dyDescent="0.55000000000000004">
      <c r="A209" s="165" t="s">
        <v>319</v>
      </c>
    </row>
    <row r="210" spans="1:1" x14ac:dyDescent="0.55000000000000004">
      <c r="A210" s="165" t="s">
        <v>320</v>
      </c>
    </row>
    <row r="211" spans="1:1" x14ac:dyDescent="0.55000000000000004">
      <c r="A211" s="165" t="s">
        <v>321</v>
      </c>
    </row>
    <row r="212" spans="1:1" x14ac:dyDescent="0.55000000000000004">
      <c r="A212" s="165" t="s">
        <v>322</v>
      </c>
    </row>
    <row r="213" spans="1:1" ht="48" x14ac:dyDescent="0.55000000000000004">
      <c r="A213" s="165" t="s">
        <v>323</v>
      </c>
    </row>
    <row r="214" spans="1:1" x14ac:dyDescent="0.55000000000000004">
      <c r="A214" s="165" t="s">
        <v>324</v>
      </c>
    </row>
    <row r="215" spans="1:1" ht="72" x14ac:dyDescent="0.55000000000000004">
      <c r="A215" s="165" t="s">
        <v>325</v>
      </c>
    </row>
    <row r="216" spans="1:1" x14ac:dyDescent="0.55000000000000004">
      <c r="A216" s="165" t="s">
        <v>326</v>
      </c>
    </row>
    <row r="217" spans="1:1" x14ac:dyDescent="0.55000000000000004">
      <c r="A217" s="165" t="s">
        <v>327</v>
      </c>
    </row>
    <row r="218" spans="1:1" x14ac:dyDescent="0.55000000000000004">
      <c r="A218" s="165" t="s">
        <v>328</v>
      </c>
    </row>
    <row r="219" spans="1:1" x14ac:dyDescent="0.55000000000000004">
      <c r="A219" s="165" t="s">
        <v>329</v>
      </c>
    </row>
    <row r="220" spans="1:1" ht="48" x14ac:dyDescent="0.55000000000000004">
      <c r="A220" s="165" t="s">
        <v>330</v>
      </c>
    </row>
    <row r="221" spans="1:1" x14ac:dyDescent="0.55000000000000004">
      <c r="A221" s="165" t="s">
        <v>297</v>
      </c>
    </row>
    <row r="222" spans="1:1" x14ac:dyDescent="0.55000000000000004">
      <c r="A222" s="165" t="s">
        <v>331</v>
      </c>
    </row>
    <row r="223" spans="1:1" x14ac:dyDescent="0.55000000000000004">
      <c r="A223" s="165" t="s">
        <v>332</v>
      </c>
    </row>
    <row r="224" spans="1:1" x14ac:dyDescent="0.55000000000000004">
      <c r="A224" s="165" t="s">
        <v>333</v>
      </c>
    </row>
    <row r="225" spans="1:1" ht="48" x14ac:dyDescent="0.55000000000000004">
      <c r="A225" s="165" t="s">
        <v>334</v>
      </c>
    </row>
    <row r="226" spans="1:1" x14ac:dyDescent="0.55000000000000004">
      <c r="A226" s="165" t="s">
        <v>335</v>
      </c>
    </row>
    <row r="227" spans="1:1" x14ac:dyDescent="0.55000000000000004">
      <c r="A227" s="165" t="s">
        <v>336</v>
      </c>
    </row>
    <row r="228" spans="1:1" x14ac:dyDescent="0.55000000000000004">
      <c r="A228" s="165" t="s">
        <v>337</v>
      </c>
    </row>
    <row r="229" spans="1:1" ht="48" x14ac:dyDescent="0.55000000000000004">
      <c r="A229" s="165" t="s">
        <v>338</v>
      </c>
    </row>
    <row r="230" spans="1:1" x14ac:dyDescent="0.55000000000000004">
      <c r="A230" s="165" t="s">
        <v>339</v>
      </c>
    </row>
    <row r="231" spans="1:1" x14ac:dyDescent="0.55000000000000004">
      <c r="A231" s="165" t="s">
        <v>340</v>
      </c>
    </row>
    <row r="232" spans="1:1" x14ac:dyDescent="0.55000000000000004">
      <c r="A232" s="165" t="s">
        <v>341</v>
      </c>
    </row>
    <row r="233" spans="1:1" x14ac:dyDescent="0.55000000000000004">
      <c r="A233" s="161"/>
    </row>
    <row r="234" spans="1:1" x14ac:dyDescent="0.55000000000000004">
      <c r="A234" s="160" t="s">
        <v>342</v>
      </c>
    </row>
    <row r="235" spans="1:1" x14ac:dyDescent="0.55000000000000004">
      <c r="A235" s="165" t="s">
        <v>343</v>
      </c>
    </row>
    <row r="236" spans="1:1" x14ac:dyDescent="0.55000000000000004">
      <c r="A236" s="165" t="s">
        <v>344</v>
      </c>
    </row>
    <row r="237" spans="1:1" x14ac:dyDescent="0.55000000000000004">
      <c r="A237" s="165" t="s">
        <v>345</v>
      </c>
    </row>
    <row r="238" spans="1:1" x14ac:dyDescent="0.55000000000000004">
      <c r="A238" s="165" t="s">
        <v>346</v>
      </c>
    </row>
    <row r="239" spans="1:1" ht="72" x14ac:dyDescent="0.55000000000000004">
      <c r="A239" s="165" t="s">
        <v>347</v>
      </c>
    </row>
    <row r="240" spans="1:1" x14ac:dyDescent="0.55000000000000004">
      <c r="A240" s="161"/>
    </row>
    <row r="241" spans="1:1" x14ac:dyDescent="0.55000000000000004">
      <c r="A241" s="160" t="s">
        <v>348</v>
      </c>
    </row>
    <row r="242" spans="1:1" x14ac:dyDescent="0.55000000000000004">
      <c r="A242" s="165" t="s">
        <v>349</v>
      </c>
    </row>
    <row r="243" spans="1:1" ht="96" x14ac:dyDescent="0.55000000000000004">
      <c r="A243" s="165" t="s">
        <v>350</v>
      </c>
    </row>
    <row r="244" spans="1:1" x14ac:dyDescent="0.55000000000000004">
      <c r="A244" s="165" t="s">
        <v>351</v>
      </c>
    </row>
    <row r="245" spans="1:1" x14ac:dyDescent="0.55000000000000004">
      <c r="A245" s="165" t="s">
        <v>352</v>
      </c>
    </row>
    <row r="246" spans="1:1" x14ac:dyDescent="0.55000000000000004">
      <c r="A246" s="165" t="s">
        <v>353</v>
      </c>
    </row>
    <row r="247" spans="1:1" x14ac:dyDescent="0.55000000000000004">
      <c r="A247" s="165" t="s">
        <v>354</v>
      </c>
    </row>
    <row r="248" spans="1:1" x14ac:dyDescent="0.55000000000000004">
      <c r="A248" s="165" t="s">
        <v>355</v>
      </c>
    </row>
    <row r="249" spans="1:1" ht="48" x14ac:dyDescent="0.55000000000000004">
      <c r="A249" s="165" t="s">
        <v>356</v>
      </c>
    </row>
    <row r="250" spans="1:1" x14ac:dyDescent="0.55000000000000004">
      <c r="A250" s="165" t="s">
        <v>374</v>
      </c>
    </row>
    <row r="251" spans="1:1" x14ac:dyDescent="0.55000000000000004">
      <c r="A251" s="165" t="s">
        <v>357</v>
      </c>
    </row>
    <row r="252" spans="1:1" ht="96" x14ac:dyDescent="0.55000000000000004">
      <c r="A252" s="165" t="s">
        <v>358</v>
      </c>
    </row>
    <row r="253" spans="1:1" x14ac:dyDescent="0.55000000000000004">
      <c r="A253" s="165" t="s">
        <v>359</v>
      </c>
    </row>
    <row r="254" spans="1:1" x14ac:dyDescent="0.55000000000000004">
      <c r="A254" s="165" t="s">
        <v>360</v>
      </c>
    </row>
    <row r="255" spans="1:1" x14ac:dyDescent="0.55000000000000004">
      <c r="A255" s="165" t="s">
        <v>361</v>
      </c>
    </row>
    <row r="256" spans="1:1" x14ac:dyDescent="0.55000000000000004">
      <c r="A256" s="165" t="s">
        <v>362</v>
      </c>
    </row>
    <row r="257" spans="1:1" x14ac:dyDescent="0.55000000000000004">
      <c r="A257" s="165" t="s">
        <v>363</v>
      </c>
    </row>
    <row r="258" spans="1:1" ht="48" x14ac:dyDescent="0.55000000000000004">
      <c r="A258" s="165" t="s">
        <v>364</v>
      </c>
    </row>
    <row r="259" spans="1:1" x14ac:dyDescent="0.55000000000000004">
      <c r="A259" s="165" t="s">
        <v>365</v>
      </c>
    </row>
    <row r="260" spans="1:1" x14ac:dyDescent="0.55000000000000004">
      <c r="A260" s="165" t="s">
        <v>366</v>
      </c>
    </row>
    <row r="261" spans="1:1" x14ac:dyDescent="0.55000000000000004">
      <c r="A261" s="165" t="s">
        <v>367</v>
      </c>
    </row>
    <row r="262" spans="1:1" x14ac:dyDescent="0.55000000000000004">
      <c r="A262" s="165" t="s">
        <v>368</v>
      </c>
    </row>
    <row r="263" spans="1:1" x14ac:dyDescent="0.55000000000000004">
      <c r="A263" s="165" t="s">
        <v>369</v>
      </c>
    </row>
    <row r="264" spans="1:1" x14ac:dyDescent="0.55000000000000004">
      <c r="A264" s="165" t="s">
        <v>370</v>
      </c>
    </row>
    <row r="265" spans="1:1" x14ac:dyDescent="0.55000000000000004">
      <c r="A265" s="165" t="s">
        <v>371</v>
      </c>
    </row>
    <row r="266" spans="1:1" x14ac:dyDescent="0.55000000000000004">
      <c r="A266" s="165" t="s">
        <v>372</v>
      </c>
    </row>
    <row r="267" spans="1:1" x14ac:dyDescent="0.55000000000000004">
      <c r="A267" s="165" t="s">
        <v>373</v>
      </c>
    </row>
    <row r="268" spans="1:1" x14ac:dyDescent="0.55000000000000004">
      <c r="A268" s="161"/>
    </row>
    <row r="269" spans="1:1" x14ac:dyDescent="0.55000000000000004">
      <c r="A269" s="160" t="s">
        <v>375</v>
      </c>
    </row>
    <row r="270" spans="1:1" ht="48" x14ac:dyDescent="0.55000000000000004">
      <c r="A270" s="165" t="s">
        <v>376</v>
      </c>
    </row>
    <row r="271" spans="1:1" x14ac:dyDescent="0.55000000000000004">
      <c r="A271" s="165" t="s">
        <v>377</v>
      </c>
    </row>
    <row r="272" spans="1:1" x14ac:dyDescent="0.55000000000000004">
      <c r="A272" s="165" t="s">
        <v>378</v>
      </c>
    </row>
    <row r="273" spans="1:1" x14ac:dyDescent="0.55000000000000004">
      <c r="A273" s="165" t="s">
        <v>379</v>
      </c>
    </row>
    <row r="274" spans="1:1" x14ac:dyDescent="0.55000000000000004">
      <c r="A274" s="165" t="s">
        <v>380</v>
      </c>
    </row>
    <row r="275" spans="1:1" x14ac:dyDescent="0.55000000000000004">
      <c r="A275" s="165" t="s">
        <v>381</v>
      </c>
    </row>
    <row r="276" spans="1:1" ht="48" x14ac:dyDescent="0.55000000000000004">
      <c r="A276" s="165" t="s">
        <v>382</v>
      </c>
    </row>
    <row r="277" spans="1:1" ht="48" x14ac:dyDescent="0.55000000000000004">
      <c r="A277" s="165" t="s">
        <v>383</v>
      </c>
    </row>
    <row r="278" spans="1:1" x14ac:dyDescent="0.55000000000000004">
      <c r="A278" s="165" t="s">
        <v>384</v>
      </c>
    </row>
    <row r="279" spans="1:1" x14ac:dyDescent="0.55000000000000004">
      <c r="A279" s="165" t="s">
        <v>385</v>
      </c>
    </row>
    <row r="280" spans="1:1" x14ac:dyDescent="0.55000000000000004">
      <c r="A280" s="165" t="s">
        <v>386</v>
      </c>
    </row>
    <row r="281" spans="1:1" x14ac:dyDescent="0.55000000000000004">
      <c r="A281" s="165" t="s">
        <v>387</v>
      </c>
    </row>
    <row r="282" spans="1:1" x14ac:dyDescent="0.55000000000000004">
      <c r="A282" s="165" t="s">
        <v>388</v>
      </c>
    </row>
    <row r="283" spans="1:1" x14ac:dyDescent="0.55000000000000004">
      <c r="A283" s="165" t="s">
        <v>389</v>
      </c>
    </row>
    <row r="284" spans="1:1" x14ac:dyDescent="0.55000000000000004">
      <c r="A284" s="165" t="s">
        <v>390</v>
      </c>
    </row>
    <row r="285" spans="1:1" x14ac:dyDescent="0.55000000000000004">
      <c r="A285" s="165" t="s">
        <v>391</v>
      </c>
    </row>
    <row r="286" spans="1:1" x14ac:dyDescent="0.55000000000000004">
      <c r="A286" s="165" t="s">
        <v>392</v>
      </c>
    </row>
    <row r="287" spans="1:1" ht="72" x14ac:dyDescent="0.55000000000000004">
      <c r="A287" s="165" t="s">
        <v>393</v>
      </c>
    </row>
    <row r="288" spans="1:1" x14ac:dyDescent="0.55000000000000004">
      <c r="A288" s="165" t="s">
        <v>394</v>
      </c>
    </row>
    <row r="289" spans="1:1" x14ac:dyDescent="0.55000000000000004">
      <c r="A289" s="165" t="s">
        <v>395</v>
      </c>
    </row>
    <row r="290" spans="1:1" x14ac:dyDescent="0.55000000000000004">
      <c r="A290" s="165" t="s">
        <v>396</v>
      </c>
    </row>
    <row r="291" spans="1:1" x14ac:dyDescent="0.55000000000000004">
      <c r="A291" s="165" t="s">
        <v>397</v>
      </c>
    </row>
    <row r="292" spans="1:1" x14ac:dyDescent="0.55000000000000004">
      <c r="A292" s="161"/>
    </row>
    <row r="293" spans="1:1" x14ac:dyDescent="0.55000000000000004">
      <c r="A293" s="160" t="s">
        <v>406</v>
      </c>
    </row>
    <row r="294" spans="1:1" x14ac:dyDescent="0.55000000000000004">
      <c r="A294" s="165" t="s">
        <v>412</v>
      </c>
    </row>
    <row r="295" spans="1:1" x14ac:dyDescent="0.55000000000000004">
      <c r="A295" s="165" t="s">
        <v>398</v>
      </c>
    </row>
    <row r="296" spans="1:1" x14ac:dyDescent="0.55000000000000004">
      <c r="A296" s="165" t="s">
        <v>399</v>
      </c>
    </row>
    <row r="297" spans="1:1" x14ac:dyDescent="0.55000000000000004">
      <c r="A297" s="165" t="s">
        <v>400</v>
      </c>
    </row>
    <row r="298" spans="1:1" x14ac:dyDescent="0.55000000000000004">
      <c r="A298" s="165" t="s">
        <v>401</v>
      </c>
    </row>
    <row r="299" spans="1:1" x14ac:dyDescent="0.55000000000000004">
      <c r="A299" s="165" t="s">
        <v>402</v>
      </c>
    </row>
    <row r="300" spans="1:1" x14ac:dyDescent="0.55000000000000004">
      <c r="A300" s="165" t="s">
        <v>403</v>
      </c>
    </row>
    <row r="301" spans="1:1" x14ac:dyDescent="0.55000000000000004">
      <c r="A301" s="165" t="s">
        <v>404</v>
      </c>
    </row>
    <row r="302" spans="1:1" x14ac:dyDescent="0.55000000000000004">
      <c r="A302" s="165" t="s">
        <v>405</v>
      </c>
    </row>
    <row r="303" spans="1:1" ht="72" x14ac:dyDescent="0.55000000000000004">
      <c r="A303" s="165" t="s">
        <v>407</v>
      </c>
    </row>
    <row r="304" spans="1:1" x14ac:dyDescent="0.55000000000000004">
      <c r="A304" s="165" t="s">
        <v>408</v>
      </c>
    </row>
    <row r="305" spans="1:1" x14ac:dyDescent="0.55000000000000004">
      <c r="A305" s="165" t="s">
        <v>409</v>
      </c>
    </row>
    <row r="306" spans="1:1" x14ac:dyDescent="0.55000000000000004">
      <c r="A306" s="165" t="s">
        <v>410</v>
      </c>
    </row>
    <row r="307" spans="1:1" ht="72" x14ac:dyDescent="0.55000000000000004">
      <c r="A307" s="165" t="s">
        <v>411</v>
      </c>
    </row>
    <row r="308" spans="1:1" x14ac:dyDescent="0.55000000000000004">
      <c r="A308" s="161"/>
    </row>
    <row r="309" spans="1:1" x14ac:dyDescent="0.55000000000000004">
      <c r="A309" s="160" t="s">
        <v>413</v>
      </c>
    </row>
    <row r="310" spans="1:1" x14ac:dyDescent="0.55000000000000004">
      <c r="A310" s="165" t="s">
        <v>415</v>
      </c>
    </row>
    <row r="311" spans="1:1" x14ac:dyDescent="0.55000000000000004">
      <c r="A311" s="165" t="s">
        <v>416</v>
      </c>
    </row>
    <row r="312" spans="1:1" ht="72" x14ac:dyDescent="0.55000000000000004">
      <c r="A312" s="165" t="s">
        <v>417</v>
      </c>
    </row>
    <row r="313" spans="1:1" ht="72" x14ac:dyDescent="0.55000000000000004">
      <c r="A313" s="165" t="s">
        <v>418</v>
      </c>
    </row>
    <row r="314" spans="1:1" x14ac:dyDescent="0.55000000000000004">
      <c r="A314" s="165" t="s">
        <v>419</v>
      </c>
    </row>
    <row r="315" spans="1:1" x14ac:dyDescent="0.55000000000000004">
      <c r="A315" s="165" t="s">
        <v>420</v>
      </c>
    </row>
    <row r="316" spans="1:1" ht="48" x14ac:dyDescent="0.55000000000000004">
      <c r="A316" s="165" t="s">
        <v>421</v>
      </c>
    </row>
    <row r="317" spans="1:1" x14ac:dyDescent="0.55000000000000004">
      <c r="A317" s="165" t="s">
        <v>422</v>
      </c>
    </row>
    <row r="318" spans="1:1" x14ac:dyDescent="0.55000000000000004">
      <c r="A318" s="165" t="s">
        <v>423</v>
      </c>
    </row>
    <row r="319" spans="1:1" x14ac:dyDescent="0.55000000000000004">
      <c r="A319" s="165" t="s">
        <v>424</v>
      </c>
    </row>
    <row r="320" spans="1:1" x14ac:dyDescent="0.55000000000000004">
      <c r="A320" s="165" t="s">
        <v>103</v>
      </c>
    </row>
    <row r="321" spans="1:1" ht="48" x14ac:dyDescent="0.55000000000000004">
      <c r="A321" s="165" t="s">
        <v>425</v>
      </c>
    </row>
    <row r="322" spans="1:1" x14ac:dyDescent="0.55000000000000004">
      <c r="A322" s="165" t="s">
        <v>426</v>
      </c>
    </row>
    <row r="323" spans="1:1" x14ac:dyDescent="0.55000000000000004">
      <c r="A323" s="161"/>
    </row>
    <row r="324" spans="1:1" x14ac:dyDescent="0.55000000000000004">
      <c r="A324" s="160" t="s">
        <v>414</v>
      </c>
    </row>
    <row r="325" spans="1:1" x14ac:dyDescent="0.55000000000000004">
      <c r="A325" s="165" t="s">
        <v>427</v>
      </c>
    </row>
    <row r="326" spans="1:1" x14ac:dyDescent="0.55000000000000004">
      <c r="A326" s="165" t="s">
        <v>428</v>
      </c>
    </row>
    <row r="327" spans="1:1" x14ac:dyDescent="0.55000000000000004">
      <c r="A327" s="165" t="s">
        <v>429</v>
      </c>
    </row>
    <row r="328" spans="1:1" x14ac:dyDescent="0.55000000000000004">
      <c r="A328" s="165" t="s">
        <v>430</v>
      </c>
    </row>
    <row r="329" spans="1:1" x14ac:dyDescent="0.55000000000000004">
      <c r="A329" s="165" t="s">
        <v>431</v>
      </c>
    </row>
    <row r="330" spans="1:1" x14ac:dyDescent="0.55000000000000004">
      <c r="A330" s="165" t="s">
        <v>432</v>
      </c>
    </row>
    <row r="331" spans="1:1" x14ac:dyDescent="0.55000000000000004">
      <c r="A331" s="165" t="s">
        <v>433</v>
      </c>
    </row>
    <row r="332" spans="1:1" x14ac:dyDescent="0.55000000000000004">
      <c r="A332" s="165" t="s">
        <v>99</v>
      </c>
    </row>
    <row r="333" spans="1:1" x14ac:dyDescent="0.55000000000000004">
      <c r="A333" s="165" t="s">
        <v>434</v>
      </c>
    </row>
    <row r="334" spans="1:1" x14ac:dyDescent="0.55000000000000004">
      <c r="A334" s="165" t="s">
        <v>435</v>
      </c>
    </row>
    <row r="335" spans="1:1" x14ac:dyDescent="0.55000000000000004">
      <c r="A335" s="165" t="s">
        <v>436</v>
      </c>
    </row>
    <row r="336" spans="1:1" x14ac:dyDescent="0.55000000000000004">
      <c r="A336" s="165" t="s">
        <v>437</v>
      </c>
    </row>
    <row r="337" spans="1:1" x14ac:dyDescent="0.55000000000000004">
      <c r="A337" s="165" t="s">
        <v>438</v>
      </c>
    </row>
    <row r="338" spans="1:1" x14ac:dyDescent="0.55000000000000004">
      <c r="A338" s="165" t="s">
        <v>439</v>
      </c>
    </row>
    <row r="339" spans="1:1" x14ac:dyDescent="0.55000000000000004">
      <c r="A339" s="165" t="s">
        <v>440</v>
      </c>
    </row>
    <row r="340" spans="1:1" x14ac:dyDescent="0.55000000000000004">
      <c r="A340" s="165" t="s">
        <v>441</v>
      </c>
    </row>
    <row r="341" spans="1:1" x14ac:dyDescent="0.55000000000000004">
      <c r="A341" s="165" t="s">
        <v>444</v>
      </c>
    </row>
    <row r="342" spans="1:1" x14ac:dyDescent="0.55000000000000004">
      <c r="A342" s="165" t="s">
        <v>442</v>
      </c>
    </row>
    <row r="343" spans="1:1" ht="48" x14ac:dyDescent="0.55000000000000004">
      <c r="A343" s="165" t="s">
        <v>443</v>
      </c>
    </row>
    <row r="344" spans="1:1" x14ac:dyDescent="0.55000000000000004">
      <c r="A344" s="161"/>
    </row>
    <row r="345" spans="1:1" x14ac:dyDescent="0.55000000000000004">
      <c r="A345" s="160" t="s">
        <v>445</v>
      </c>
    </row>
    <row r="346" spans="1:1" x14ac:dyDescent="0.55000000000000004">
      <c r="A346" s="165" t="s">
        <v>447</v>
      </c>
    </row>
    <row r="347" spans="1:1" x14ac:dyDescent="0.55000000000000004">
      <c r="A347" s="165" t="s">
        <v>448</v>
      </c>
    </row>
    <row r="348" spans="1:1" x14ac:dyDescent="0.55000000000000004">
      <c r="A348" s="165" t="s">
        <v>449</v>
      </c>
    </row>
    <row r="349" spans="1:1" x14ac:dyDescent="0.55000000000000004">
      <c r="A349" s="165" t="s">
        <v>450</v>
      </c>
    </row>
    <row r="350" spans="1:1" x14ac:dyDescent="0.55000000000000004">
      <c r="A350" s="165" t="s">
        <v>451</v>
      </c>
    </row>
    <row r="351" spans="1:1" ht="48" x14ac:dyDescent="0.55000000000000004">
      <c r="A351" s="165" t="s">
        <v>452</v>
      </c>
    </row>
    <row r="352" spans="1:1" x14ac:dyDescent="0.55000000000000004">
      <c r="A352" s="165" t="s">
        <v>453</v>
      </c>
    </row>
    <row r="353" spans="1:1" x14ac:dyDescent="0.55000000000000004">
      <c r="A353" s="165" t="s">
        <v>454</v>
      </c>
    </row>
    <row r="354" spans="1:1" x14ac:dyDescent="0.55000000000000004">
      <c r="A354" s="165" t="s">
        <v>455</v>
      </c>
    </row>
    <row r="355" spans="1:1" x14ac:dyDescent="0.55000000000000004">
      <c r="A355" s="165" t="s">
        <v>456</v>
      </c>
    </row>
    <row r="356" spans="1:1" x14ac:dyDescent="0.55000000000000004">
      <c r="A356" s="165" t="s">
        <v>457</v>
      </c>
    </row>
    <row r="357" spans="1:1" x14ac:dyDescent="0.55000000000000004">
      <c r="A357" s="165" t="s">
        <v>461</v>
      </c>
    </row>
    <row r="358" spans="1:1" x14ac:dyDescent="0.55000000000000004">
      <c r="A358" s="165" t="s">
        <v>458</v>
      </c>
    </row>
    <row r="359" spans="1:1" x14ac:dyDescent="0.55000000000000004">
      <c r="A359" s="165" t="s">
        <v>459</v>
      </c>
    </row>
    <row r="360" spans="1:1" x14ac:dyDescent="0.55000000000000004">
      <c r="A360" s="165" t="s">
        <v>460</v>
      </c>
    </row>
    <row r="361" spans="1:1" x14ac:dyDescent="0.55000000000000004">
      <c r="A361" s="161"/>
    </row>
    <row r="362" spans="1:1" x14ac:dyDescent="0.55000000000000004">
      <c r="A362" s="160" t="s">
        <v>446</v>
      </c>
    </row>
    <row r="363" spans="1:1" x14ac:dyDescent="0.55000000000000004">
      <c r="A363" s="165" t="s">
        <v>462</v>
      </c>
    </row>
    <row r="364" spans="1:1" x14ac:dyDescent="0.55000000000000004">
      <c r="A364" s="165" t="s">
        <v>463</v>
      </c>
    </row>
    <row r="365" spans="1:1" x14ac:dyDescent="0.55000000000000004">
      <c r="A365" s="165" t="s">
        <v>464</v>
      </c>
    </row>
    <row r="366" spans="1:1" x14ac:dyDescent="0.55000000000000004">
      <c r="A366" s="165" t="s">
        <v>465</v>
      </c>
    </row>
    <row r="367" spans="1:1" x14ac:dyDescent="0.55000000000000004">
      <c r="A367" s="165" t="s">
        <v>466</v>
      </c>
    </row>
    <row r="368" spans="1:1" x14ac:dyDescent="0.55000000000000004">
      <c r="A368" s="165" t="s">
        <v>467</v>
      </c>
    </row>
    <row r="369" spans="1:1" x14ac:dyDescent="0.55000000000000004">
      <c r="A369" s="165" t="s">
        <v>468</v>
      </c>
    </row>
    <row r="370" spans="1:1" ht="72" x14ac:dyDescent="0.55000000000000004">
      <c r="A370" s="165" t="s">
        <v>469</v>
      </c>
    </row>
    <row r="371" spans="1:1" ht="48" x14ac:dyDescent="0.55000000000000004">
      <c r="A371" s="165" t="s">
        <v>470</v>
      </c>
    </row>
    <row r="372" spans="1:1" x14ac:dyDescent="0.55000000000000004">
      <c r="A372" s="165" t="s">
        <v>471</v>
      </c>
    </row>
    <row r="373" spans="1:1" x14ac:dyDescent="0.55000000000000004">
      <c r="A373" s="165" t="s">
        <v>180</v>
      </c>
    </row>
    <row r="374" spans="1:1" x14ac:dyDescent="0.55000000000000004">
      <c r="A374" s="165" t="s">
        <v>133</v>
      </c>
    </row>
    <row r="375" spans="1:1" x14ac:dyDescent="0.55000000000000004">
      <c r="A375" s="165" t="s">
        <v>472</v>
      </c>
    </row>
    <row r="376" spans="1:1" ht="48" x14ac:dyDescent="0.55000000000000004">
      <c r="A376" s="165" t="s">
        <v>473</v>
      </c>
    </row>
    <row r="377" spans="1:1" x14ac:dyDescent="0.55000000000000004">
      <c r="A377" s="165" t="s">
        <v>474</v>
      </c>
    </row>
    <row r="378" spans="1:1" x14ac:dyDescent="0.55000000000000004">
      <c r="A378" s="165" t="s">
        <v>475</v>
      </c>
    </row>
    <row r="379" spans="1:1" ht="48" x14ac:dyDescent="0.55000000000000004">
      <c r="A379" s="165" t="s">
        <v>476</v>
      </c>
    </row>
    <row r="380" spans="1:1" x14ac:dyDescent="0.55000000000000004">
      <c r="A380" s="165" t="s">
        <v>101</v>
      </c>
    </row>
    <row r="381" spans="1:1" ht="72" x14ac:dyDescent="0.55000000000000004">
      <c r="A381" s="165" t="s">
        <v>477</v>
      </c>
    </row>
    <row r="382" spans="1:1" x14ac:dyDescent="0.55000000000000004">
      <c r="A382" s="165" t="s">
        <v>478</v>
      </c>
    </row>
    <row r="383" spans="1:1" ht="48" x14ac:dyDescent="0.55000000000000004">
      <c r="A383" s="165" t="s">
        <v>479</v>
      </c>
    </row>
    <row r="384" spans="1:1" ht="48" x14ac:dyDescent="0.55000000000000004">
      <c r="A384" s="165" t="s">
        <v>480</v>
      </c>
    </row>
    <row r="385" spans="1:1" x14ac:dyDescent="0.55000000000000004">
      <c r="A385" s="165" t="s">
        <v>481</v>
      </c>
    </row>
    <row r="386" spans="1:1" x14ac:dyDescent="0.55000000000000004">
      <c r="A386" s="165" t="s">
        <v>482</v>
      </c>
    </row>
    <row r="387" spans="1:1" x14ac:dyDescent="0.55000000000000004">
      <c r="A387" s="165" t="s">
        <v>483</v>
      </c>
    </row>
    <row r="388" spans="1:1" x14ac:dyDescent="0.55000000000000004">
      <c r="A388" s="165" t="s">
        <v>484</v>
      </c>
    </row>
    <row r="389" spans="1:1" ht="48" x14ac:dyDescent="0.55000000000000004">
      <c r="A389" s="165" t="s">
        <v>510</v>
      </c>
    </row>
    <row r="390" spans="1:1" x14ac:dyDescent="0.55000000000000004">
      <c r="A390" s="165" t="s">
        <v>485</v>
      </c>
    </row>
    <row r="391" spans="1:1" x14ac:dyDescent="0.55000000000000004">
      <c r="A391" s="165" t="s">
        <v>486</v>
      </c>
    </row>
    <row r="392" spans="1:1" x14ac:dyDescent="0.55000000000000004">
      <c r="A392" s="165" t="s">
        <v>487</v>
      </c>
    </row>
    <row r="393" spans="1:1" x14ac:dyDescent="0.55000000000000004">
      <c r="A393" s="165" t="s">
        <v>488</v>
      </c>
    </row>
    <row r="394" spans="1:1" x14ac:dyDescent="0.55000000000000004">
      <c r="A394" s="165" t="s">
        <v>489</v>
      </c>
    </row>
    <row r="395" spans="1:1" x14ac:dyDescent="0.55000000000000004">
      <c r="A395" s="165" t="s">
        <v>490</v>
      </c>
    </row>
    <row r="396" spans="1:1" ht="48" x14ac:dyDescent="0.55000000000000004">
      <c r="A396" s="165" t="s">
        <v>491</v>
      </c>
    </row>
    <row r="397" spans="1:1" x14ac:dyDescent="0.55000000000000004">
      <c r="A397" s="165" t="s">
        <v>492</v>
      </c>
    </row>
    <row r="398" spans="1:1" x14ac:dyDescent="0.55000000000000004">
      <c r="A398" s="165" t="s">
        <v>493</v>
      </c>
    </row>
    <row r="399" spans="1:1" x14ac:dyDescent="0.55000000000000004">
      <c r="A399" s="165" t="s">
        <v>494</v>
      </c>
    </row>
    <row r="400" spans="1:1" x14ac:dyDescent="0.55000000000000004">
      <c r="A400" s="165" t="s">
        <v>495</v>
      </c>
    </row>
    <row r="401" spans="1:1" x14ac:dyDescent="0.55000000000000004">
      <c r="A401" s="165" t="s">
        <v>496</v>
      </c>
    </row>
    <row r="402" spans="1:1" x14ac:dyDescent="0.55000000000000004">
      <c r="A402" s="165" t="s">
        <v>497</v>
      </c>
    </row>
    <row r="403" spans="1:1" x14ac:dyDescent="0.55000000000000004">
      <c r="A403" s="165" t="s">
        <v>133</v>
      </c>
    </row>
    <row r="404" spans="1:1" x14ac:dyDescent="0.55000000000000004">
      <c r="A404" s="165" t="s">
        <v>498</v>
      </c>
    </row>
    <row r="405" spans="1:1" x14ac:dyDescent="0.55000000000000004">
      <c r="A405" s="165" t="s">
        <v>499</v>
      </c>
    </row>
    <row r="406" spans="1:1" x14ac:dyDescent="0.55000000000000004">
      <c r="A406" s="165" t="s">
        <v>500</v>
      </c>
    </row>
    <row r="407" spans="1:1" x14ac:dyDescent="0.55000000000000004">
      <c r="A407" s="165" t="s">
        <v>501</v>
      </c>
    </row>
    <row r="408" spans="1:1" x14ac:dyDescent="0.55000000000000004">
      <c r="A408" s="165" t="s">
        <v>502</v>
      </c>
    </row>
    <row r="409" spans="1:1" ht="48" x14ac:dyDescent="0.55000000000000004">
      <c r="A409" s="165" t="s">
        <v>503</v>
      </c>
    </row>
    <row r="410" spans="1:1" x14ac:dyDescent="0.55000000000000004">
      <c r="A410" s="165" t="s">
        <v>504</v>
      </c>
    </row>
    <row r="411" spans="1:1" x14ac:dyDescent="0.55000000000000004">
      <c r="A411" s="165" t="s">
        <v>505</v>
      </c>
    </row>
    <row r="412" spans="1:1" x14ac:dyDescent="0.55000000000000004">
      <c r="A412" s="165" t="s">
        <v>506</v>
      </c>
    </row>
    <row r="413" spans="1:1" x14ac:dyDescent="0.55000000000000004">
      <c r="A413" s="165" t="s">
        <v>507</v>
      </c>
    </row>
    <row r="414" spans="1:1" ht="48" x14ac:dyDescent="0.55000000000000004">
      <c r="A414" s="165" t="s">
        <v>508</v>
      </c>
    </row>
    <row r="415" spans="1:1" x14ac:dyDescent="0.55000000000000004">
      <c r="A415" s="165" t="s">
        <v>509</v>
      </c>
    </row>
    <row r="416" spans="1:1" x14ac:dyDescent="0.55000000000000004">
      <c r="A416" s="161"/>
    </row>
    <row r="417" spans="1:1" x14ac:dyDescent="0.55000000000000004">
      <c r="A417" s="160" t="s">
        <v>511</v>
      </c>
    </row>
    <row r="418" spans="1:1" x14ac:dyDescent="0.55000000000000004">
      <c r="A418" s="165" t="s">
        <v>513</v>
      </c>
    </row>
    <row r="419" spans="1:1" ht="48" x14ac:dyDescent="0.55000000000000004">
      <c r="A419" s="165" t="s">
        <v>514</v>
      </c>
    </row>
    <row r="420" spans="1:1" x14ac:dyDescent="0.55000000000000004">
      <c r="A420" s="165" t="s">
        <v>515</v>
      </c>
    </row>
    <row r="421" spans="1:1" ht="48" x14ac:dyDescent="0.55000000000000004">
      <c r="A421" s="165" t="s">
        <v>516</v>
      </c>
    </row>
    <row r="422" spans="1:1" x14ac:dyDescent="0.55000000000000004">
      <c r="A422" s="165" t="s">
        <v>517</v>
      </c>
    </row>
    <row r="423" spans="1:1" x14ac:dyDescent="0.55000000000000004">
      <c r="A423" s="165" t="s">
        <v>518</v>
      </c>
    </row>
    <row r="424" spans="1:1" x14ac:dyDescent="0.55000000000000004">
      <c r="A424" s="165" t="s">
        <v>519</v>
      </c>
    </row>
    <row r="425" spans="1:1" x14ac:dyDescent="0.55000000000000004">
      <c r="A425" s="165" t="s">
        <v>520</v>
      </c>
    </row>
    <row r="426" spans="1:1" x14ac:dyDescent="0.55000000000000004">
      <c r="A426" s="165" t="s">
        <v>521</v>
      </c>
    </row>
    <row r="427" spans="1:1" ht="48" x14ac:dyDescent="0.55000000000000004">
      <c r="A427" s="165" t="s">
        <v>522</v>
      </c>
    </row>
    <row r="428" spans="1:1" x14ac:dyDescent="0.55000000000000004">
      <c r="A428" s="165" t="s">
        <v>523</v>
      </c>
    </row>
    <row r="429" spans="1:1" x14ac:dyDescent="0.55000000000000004">
      <c r="A429" s="165" t="s">
        <v>524</v>
      </c>
    </row>
    <row r="430" spans="1:1" x14ac:dyDescent="0.55000000000000004">
      <c r="A430" s="165" t="s">
        <v>525</v>
      </c>
    </row>
    <row r="431" spans="1:1" ht="48" x14ac:dyDescent="0.55000000000000004">
      <c r="A431" s="165" t="s">
        <v>526</v>
      </c>
    </row>
    <row r="432" spans="1:1" x14ac:dyDescent="0.55000000000000004">
      <c r="A432" s="165" t="s">
        <v>527</v>
      </c>
    </row>
    <row r="433" spans="1:1" x14ac:dyDescent="0.55000000000000004">
      <c r="A433" s="165" t="s">
        <v>528</v>
      </c>
    </row>
    <row r="434" spans="1:1" x14ac:dyDescent="0.55000000000000004">
      <c r="A434" s="165" t="s">
        <v>529</v>
      </c>
    </row>
    <row r="435" spans="1:1" x14ac:dyDescent="0.55000000000000004">
      <c r="A435" s="165" t="s">
        <v>530</v>
      </c>
    </row>
    <row r="436" spans="1:1" x14ac:dyDescent="0.55000000000000004">
      <c r="A436" s="165" t="s">
        <v>531</v>
      </c>
    </row>
    <row r="437" spans="1:1" x14ac:dyDescent="0.55000000000000004">
      <c r="A437" s="165" t="s">
        <v>532</v>
      </c>
    </row>
    <row r="438" spans="1:1" ht="48" x14ac:dyDescent="0.55000000000000004">
      <c r="A438" s="165" t="s">
        <v>533</v>
      </c>
    </row>
    <row r="439" spans="1:1" x14ac:dyDescent="0.55000000000000004">
      <c r="A439" s="165" t="s">
        <v>534</v>
      </c>
    </row>
    <row r="440" spans="1:1" x14ac:dyDescent="0.55000000000000004">
      <c r="A440" s="165" t="s">
        <v>535</v>
      </c>
    </row>
    <row r="441" spans="1:1" x14ac:dyDescent="0.55000000000000004">
      <c r="A441" s="165" t="s">
        <v>536</v>
      </c>
    </row>
    <row r="442" spans="1:1" x14ac:dyDescent="0.55000000000000004">
      <c r="A442" s="165" t="s">
        <v>537</v>
      </c>
    </row>
    <row r="443" spans="1:1" x14ac:dyDescent="0.55000000000000004">
      <c r="A443" s="165" t="s">
        <v>538</v>
      </c>
    </row>
    <row r="444" spans="1:1" x14ac:dyDescent="0.55000000000000004">
      <c r="A444" s="165" t="s">
        <v>515</v>
      </c>
    </row>
    <row r="445" spans="1:1" x14ac:dyDescent="0.55000000000000004">
      <c r="A445" s="165" t="s">
        <v>539</v>
      </c>
    </row>
    <row r="446" spans="1:1" x14ac:dyDescent="0.55000000000000004">
      <c r="A446" s="165" t="s">
        <v>540</v>
      </c>
    </row>
    <row r="447" spans="1:1" x14ac:dyDescent="0.55000000000000004">
      <c r="A447" s="165" t="s">
        <v>541</v>
      </c>
    </row>
    <row r="448" spans="1:1" x14ac:dyDescent="0.55000000000000004">
      <c r="A448" s="165" t="s">
        <v>542</v>
      </c>
    </row>
    <row r="449" spans="1:1" x14ac:dyDescent="0.55000000000000004">
      <c r="A449" s="165" t="s">
        <v>543</v>
      </c>
    </row>
    <row r="450" spans="1:1" x14ac:dyDescent="0.55000000000000004">
      <c r="A450" s="165" t="s">
        <v>544</v>
      </c>
    </row>
    <row r="451" spans="1:1" x14ac:dyDescent="0.55000000000000004">
      <c r="A451" s="165" t="s">
        <v>545</v>
      </c>
    </row>
    <row r="452" spans="1:1" x14ac:dyDescent="0.55000000000000004">
      <c r="A452" s="165" t="s">
        <v>546</v>
      </c>
    </row>
    <row r="453" spans="1:1" x14ac:dyDescent="0.55000000000000004">
      <c r="A453" s="165" t="s">
        <v>547</v>
      </c>
    </row>
    <row r="454" spans="1:1" ht="72" x14ac:dyDescent="0.55000000000000004">
      <c r="A454" s="165" t="s">
        <v>548</v>
      </c>
    </row>
    <row r="455" spans="1:1" x14ac:dyDescent="0.55000000000000004">
      <c r="A455" s="165" t="s">
        <v>549</v>
      </c>
    </row>
    <row r="456" spans="1:1" x14ac:dyDescent="0.55000000000000004">
      <c r="A456" s="165" t="s">
        <v>550</v>
      </c>
    </row>
    <row r="457" spans="1:1" x14ac:dyDescent="0.55000000000000004">
      <c r="A457" s="161"/>
    </row>
    <row r="458" spans="1:1" x14ac:dyDescent="0.55000000000000004">
      <c r="A458" s="160" t="s">
        <v>512</v>
      </c>
    </row>
    <row r="459" spans="1:1" x14ac:dyDescent="0.55000000000000004">
      <c r="A459" s="165" t="s">
        <v>552</v>
      </c>
    </row>
    <row r="460" spans="1:1" x14ac:dyDescent="0.55000000000000004">
      <c r="A460" s="165" t="s">
        <v>553</v>
      </c>
    </row>
    <row r="461" spans="1:1" x14ac:dyDescent="0.55000000000000004">
      <c r="A461" s="165" t="s">
        <v>554</v>
      </c>
    </row>
    <row r="462" spans="1:1" x14ac:dyDescent="0.55000000000000004">
      <c r="A462" s="165" t="s">
        <v>555</v>
      </c>
    </row>
    <row r="463" spans="1:1" x14ac:dyDescent="0.55000000000000004">
      <c r="A463" s="165" t="s">
        <v>556</v>
      </c>
    </row>
    <row r="464" spans="1:1" x14ac:dyDescent="0.55000000000000004">
      <c r="A464" s="165" t="s">
        <v>557</v>
      </c>
    </row>
    <row r="465" spans="1:1" x14ac:dyDescent="0.55000000000000004">
      <c r="A465" s="165" t="s">
        <v>558</v>
      </c>
    </row>
    <row r="466" spans="1:1" x14ac:dyDescent="0.55000000000000004">
      <c r="A466" s="165" t="s">
        <v>559</v>
      </c>
    </row>
    <row r="467" spans="1:1" ht="96" x14ac:dyDescent="0.55000000000000004">
      <c r="A467" s="165" t="s">
        <v>560</v>
      </c>
    </row>
    <row r="468" spans="1:1" x14ac:dyDescent="0.55000000000000004">
      <c r="A468" s="165" t="s">
        <v>561</v>
      </c>
    </row>
    <row r="469" spans="1:1" x14ac:dyDescent="0.55000000000000004">
      <c r="A469" s="165" t="s">
        <v>562</v>
      </c>
    </row>
    <row r="470" spans="1:1" ht="72" x14ac:dyDescent="0.55000000000000004">
      <c r="A470" s="165" t="s">
        <v>563</v>
      </c>
    </row>
    <row r="471" spans="1:1" ht="48" x14ac:dyDescent="0.55000000000000004">
      <c r="A471" s="165" t="s">
        <v>564</v>
      </c>
    </row>
    <row r="472" spans="1:1" x14ac:dyDescent="0.55000000000000004">
      <c r="A472" s="165" t="s">
        <v>565</v>
      </c>
    </row>
    <row r="473" spans="1:1" x14ac:dyDescent="0.55000000000000004">
      <c r="A473" s="165" t="s">
        <v>552</v>
      </c>
    </row>
    <row r="474" spans="1:1" x14ac:dyDescent="0.55000000000000004">
      <c r="A474" s="165" t="s">
        <v>553</v>
      </c>
    </row>
    <row r="475" spans="1:1" x14ac:dyDescent="0.55000000000000004">
      <c r="A475" s="165" t="s">
        <v>566</v>
      </c>
    </row>
    <row r="476" spans="1:1" x14ac:dyDescent="0.55000000000000004">
      <c r="A476" s="165" t="s">
        <v>567</v>
      </c>
    </row>
    <row r="477" spans="1:1" x14ac:dyDescent="0.55000000000000004">
      <c r="A477" s="165" t="s">
        <v>568</v>
      </c>
    </row>
    <row r="478" spans="1:1" x14ac:dyDescent="0.55000000000000004">
      <c r="A478" s="165" t="s">
        <v>569</v>
      </c>
    </row>
    <row r="479" spans="1:1" x14ac:dyDescent="0.55000000000000004">
      <c r="A479" s="165" t="s">
        <v>570</v>
      </c>
    </row>
    <row r="480" spans="1:1" x14ac:dyDescent="0.55000000000000004">
      <c r="A480" s="161"/>
    </row>
    <row r="481" spans="1:1" x14ac:dyDescent="0.55000000000000004">
      <c r="A481" s="160" t="s">
        <v>551</v>
      </c>
    </row>
    <row r="482" spans="1:1" x14ac:dyDescent="0.55000000000000004">
      <c r="A482" s="165" t="s">
        <v>571</v>
      </c>
    </row>
    <row r="483" spans="1:1" ht="72" x14ac:dyDescent="0.55000000000000004">
      <c r="A483" s="165" t="s">
        <v>572</v>
      </c>
    </row>
    <row r="484" spans="1:1" x14ac:dyDescent="0.55000000000000004">
      <c r="A484" s="165" t="s">
        <v>573</v>
      </c>
    </row>
    <row r="485" spans="1:1" ht="48" x14ac:dyDescent="0.55000000000000004">
      <c r="A485" s="165" t="s">
        <v>574</v>
      </c>
    </row>
    <row r="486" spans="1:1" x14ac:dyDescent="0.55000000000000004">
      <c r="A486" s="165" t="s">
        <v>575</v>
      </c>
    </row>
    <row r="487" spans="1:1" ht="48" x14ac:dyDescent="0.55000000000000004">
      <c r="A487" s="165" t="s">
        <v>576</v>
      </c>
    </row>
    <row r="488" spans="1:1" x14ac:dyDescent="0.55000000000000004">
      <c r="A488" s="165" t="s">
        <v>577</v>
      </c>
    </row>
    <row r="489" spans="1:1" x14ac:dyDescent="0.55000000000000004">
      <c r="A489" s="165" t="s">
        <v>578</v>
      </c>
    </row>
    <row r="490" spans="1:1" x14ac:dyDescent="0.55000000000000004">
      <c r="A490" s="165" t="s">
        <v>579</v>
      </c>
    </row>
    <row r="491" spans="1:1" x14ac:dyDescent="0.55000000000000004">
      <c r="A491" s="165" t="s">
        <v>580</v>
      </c>
    </row>
    <row r="492" spans="1:1" x14ac:dyDescent="0.55000000000000004">
      <c r="A492" s="165" t="s">
        <v>581</v>
      </c>
    </row>
    <row r="493" spans="1:1" x14ac:dyDescent="0.55000000000000004">
      <c r="A493" s="165" t="s">
        <v>582</v>
      </c>
    </row>
    <row r="494" spans="1:1" x14ac:dyDescent="0.55000000000000004">
      <c r="A494" s="165" t="s">
        <v>583</v>
      </c>
    </row>
    <row r="495" spans="1:1" x14ac:dyDescent="0.55000000000000004">
      <c r="A495" s="165" t="s">
        <v>584</v>
      </c>
    </row>
    <row r="496" spans="1:1" x14ac:dyDescent="0.55000000000000004">
      <c r="A496" s="165" t="s">
        <v>585</v>
      </c>
    </row>
    <row r="497" spans="1:1" x14ac:dyDescent="0.55000000000000004">
      <c r="A497" s="165" t="s">
        <v>586</v>
      </c>
    </row>
    <row r="498" spans="1:1" ht="72" x14ac:dyDescent="0.55000000000000004">
      <c r="A498" s="165" t="s">
        <v>587</v>
      </c>
    </row>
    <row r="499" spans="1:1" x14ac:dyDescent="0.55000000000000004">
      <c r="A499" s="165" t="s">
        <v>588</v>
      </c>
    </row>
    <row r="500" spans="1:1" x14ac:dyDescent="0.55000000000000004">
      <c r="A500" s="165" t="s">
        <v>589</v>
      </c>
    </row>
    <row r="501" spans="1:1" x14ac:dyDescent="0.55000000000000004">
      <c r="A501" s="165" t="s">
        <v>590</v>
      </c>
    </row>
    <row r="502" spans="1:1" x14ac:dyDescent="0.55000000000000004">
      <c r="A502" s="165" t="s">
        <v>591</v>
      </c>
    </row>
    <row r="503" spans="1:1" x14ac:dyDescent="0.55000000000000004">
      <c r="A503" s="165" t="s">
        <v>132</v>
      </c>
    </row>
    <row r="504" spans="1:1" x14ac:dyDescent="0.55000000000000004">
      <c r="A504" s="165" t="s">
        <v>592</v>
      </c>
    </row>
    <row r="505" spans="1:1" ht="48" x14ac:dyDescent="0.55000000000000004">
      <c r="A505" s="165" t="s">
        <v>593</v>
      </c>
    </row>
    <row r="506" spans="1:1" x14ac:dyDescent="0.55000000000000004">
      <c r="A506" s="165" t="s">
        <v>594</v>
      </c>
    </row>
    <row r="507" spans="1:1" x14ac:dyDescent="0.55000000000000004">
      <c r="A507" s="165" t="s">
        <v>595</v>
      </c>
    </row>
    <row r="508" spans="1:1" ht="48" x14ac:dyDescent="0.55000000000000004">
      <c r="A508" s="165" t="s">
        <v>596</v>
      </c>
    </row>
    <row r="509" spans="1:1" x14ac:dyDescent="0.55000000000000004">
      <c r="A509" s="165" t="s">
        <v>597</v>
      </c>
    </row>
    <row r="510" spans="1:1" x14ac:dyDescent="0.55000000000000004">
      <c r="A510" s="165" t="s">
        <v>598</v>
      </c>
    </row>
    <row r="511" spans="1:1" x14ac:dyDescent="0.55000000000000004">
      <c r="A511" s="165" t="s">
        <v>599</v>
      </c>
    </row>
    <row r="512" spans="1:1" x14ac:dyDescent="0.55000000000000004">
      <c r="A512" s="165" t="s">
        <v>600</v>
      </c>
    </row>
    <row r="513" spans="1:1" ht="48" x14ac:dyDescent="0.55000000000000004">
      <c r="A513" s="165" t="s">
        <v>601</v>
      </c>
    </row>
    <row r="514" spans="1:1" x14ac:dyDescent="0.55000000000000004">
      <c r="A514" s="165" t="s">
        <v>602</v>
      </c>
    </row>
    <row r="515" spans="1:1" x14ac:dyDescent="0.55000000000000004">
      <c r="A515" s="165" t="s">
        <v>603</v>
      </c>
    </row>
    <row r="516" spans="1:1" x14ac:dyDescent="0.55000000000000004">
      <c r="A516" s="165" t="s">
        <v>604</v>
      </c>
    </row>
    <row r="517" spans="1:1" x14ac:dyDescent="0.55000000000000004">
      <c r="A517" s="165" t="s">
        <v>605</v>
      </c>
    </row>
    <row r="518" spans="1:1" ht="48" x14ac:dyDescent="0.55000000000000004">
      <c r="A518" s="165" t="s">
        <v>606</v>
      </c>
    </row>
    <row r="519" spans="1:1" x14ac:dyDescent="0.55000000000000004">
      <c r="A519" s="165" t="s">
        <v>607</v>
      </c>
    </row>
    <row r="520" spans="1:1" x14ac:dyDescent="0.55000000000000004">
      <c r="A520" s="161"/>
    </row>
    <row r="521" spans="1:1" x14ac:dyDescent="0.55000000000000004">
      <c r="A521" s="160" t="s">
        <v>608</v>
      </c>
    </row>
    <row r="522" spans="1:1" ht="72" x14ac:dyDescent="0.55000000000000004">
      <c r="A522" s="165" t="s">
        <v>612</v>
      </c>
    </row>
    <row r="523" spans="1:1" x14ac:dyDescent="0.55000000000000004">
      <c r="A523" s="165" t="s">
        <v>613</v>
      </c>
    </row>
    <row r="524" spans="1:1" x14ac:dyDescent="0.55000000000000004">
      <c r="A524" s="165" t="s">
        <v>614</v>
      </c>
    </row>
    <row r="525" spans="1:1" x14ac:dyDescent="0.55000000000000004">
      <c r="A525" s="165" t="s">
        <v>615</v>
      </c>
    </row>
    <row r="526" spans="1:1" x14ac:dyDescent="0.55000000000000004">
      <c r="A526" s="165" t="s">
        <v>133</v>
      </c>
    </row>
    <row r="527" spans="1:1" x14ac:dyDescent="0.55000000000000004">
      <c r="A527" s="165" t="s">
        <v>616</v>
      </c>
    </row>
    <row r="528" spans="1:1" ht="48" x14ac:dyDescent="0.55000000000000004">
      <c r="A528" s="165" t="s">
        <v>617</v>
      </c>
    </row>
    <row r="529" spans="1:1" ht="48" x14ac:dyDescent="0.55000000000000004">
      <c r="A529" s="165" t="s">
        <v>618</v>
      </c>
    </row>
    <row r="530" spans="1:1" x14ac:dyDescent="0.55000000000000004">
      <c r="A530" s="165" t="s">
        <v>619</v>
      </c>
    </row>
    <row r="531" spans="1:1" x14ac:dyDescent="0.55000000000000004">
      <c r="A531" s="165" t="s">
        <v>620</v>
      </c>
    </row>
    <row r="532" spans="1:1" x14ac:dyDescent="0.55000000000000004">
      <c r="A532" s="165" t="s">
        <v>621</v>
      </c>
    </row>
    <row r="533" spans="1:1" x14ac:dyDescent="0.55000000000000004">
      <c r="A533" s="165" t="s">
        <v>625</v>
      </c>
    </row>
    <row r="534" spans="1:1" ht="48" x14ac:dyDescent="0.55000000000000004">
      <c r="A534" s="165" t="s">
        <v>622</v>
      </c>
    </row>
    <row r="535" spans="1:1" ht="72" x14ac:dyDescent="0.55000000000000004">
      <c r="A535" s="165" t="s">
        <v>623</v>
      </c>
    </row>
    <row r="536" spans="1:1" x14ac:dyDescent="0.55000000000000004">
      <c r="A536" s="165" t="s">
        <v>624</v>
      </c>
    </row>
    <row r="537" spans="1:1" x14ac:dyDescent="0.55000000000000004">
      <c r="A537" s="165" t="s">
        <v>626</v>
      </c>
    </row>
    <row r="538" spans="1:1" x14ac:dyDescent="0.55000000000000004">
      <c r="A538" s="165" t="s">
        <v>133</v>
      </c>
    </row>
    <row r="539" spans="1:1" ht="72" x14ac:dyDescent="0.55000000000000004">
      <c r="A539" s="165" t="s">
        <v>627</v>
      </c>
    </row>
    <row r="540" spans="1:1" x14ac:dyDescent="0.55000000000000004">
      <c r="A540" s="165" t="s">
        <v>628</v>
      </c>
    </row>
    <row r="541" spans="1:1" x14ac:dyDescent="0.55000000000000004">
      <c r="A541" s="165" t="s">
        <v>629</v>
      </c>
    </row>
    <row r="542" spans="1:1" x14ac:dyDescent="0.55000000000000004">
      <c r="A542" s="165" t="s">
        <v>630</v>
      </c>
    </row>
    <row r="543" spans="1:1" x14ac:dyDescent="0.55000000000000004">
      <c r="A543" s="165" t="s">
        <v>631</v>
      </c>
    </row>
    <row r="544" spans="1:1" x14ac:dyDescent="0.55000000000000004">
      <c r="A544" s="165" t="s">
        <v>632</v>
      </c>
    </row>
    <row r="545" spans="1:1" ht="48" x14ac:dyDescent="0.55000000000000004">
      <c r="A545" s="165" t="s">
        <v>633</v>
      </c>
    </row>
    <row r="546" spans="1:1" x14ac:dyDescent="0.55000000000000004">
      <c r="A546" s="165" t="s">
        <v>634</v>
      </c>
    </row>
    <row r="547" spans="1:1" x14ac:dyDescent="0.55000000000000004">
      <c r="A547" s="161"/>
    </row>
    <row r="548" spans="1:1" x14ac:dyDescent="0.55000000000000004">
      <c r="A548" s="160" t="s">
        <v>609</v>
      </c>
    </row>
    <row r="549" spans="1:1" x14ac:dyDescent="0.55000000000000004">
      <c r="A549" s="165" t="s">
        <v>635</v>
      </c>
    </row>
    <row r="550" spans="1:1" ht="48" x14ac:dyDescent="0.55000000000000004">
      <c r="A550" s="165" t="s">
        <v>636</v>
      </c>
    </row>
    <row r="551" spans="1:1" ht="48" x14ac:dyDescent="0.55000000000000004">
      <c r="A551" s="165" t="s">
        <v>637</v>
      </c>
    </row>
    <row r="552" spans="1:1" x14ac:dyDescent="0.55000000000000004">
      <c r="A552" s="165" t="s">
        <v>638</v>
      </c>
    </row>
    <row r="553" spans="1:1" x14ac:dyDescent="0.55000000000000004">
      <c r="A553" s="165" t="s">
        <v>639</v>
      </c>
    </row>
    <row r="554" spans="1:1" x14ac:dyDescent="0.55000000000000004">
      <c r="A554" s="165" t="s">
        <v>640</v>
      </c>
    </row>
    <row r="555" spans="1:1" ht="72" x14ac:dyDescent="0.55000000000000004">
      <c r="A555" s="165" t="s">
        <v>641</v>
      </c>
    </row>
    <row r="556" spans="1:1" x14ac:dyDescent="0.55000000000000004">
      <c r="A556" s="165" t="s">
        <v>642</v>
      </c>
    </row>
    <row r="557" spans="1:1" x14ac:dyDescent="0.55000000000000004">
      <c r="A557" s="165" t="s">
        <v>643</v>
      </c>
    </row>
    <row r="558" spans="1:1" x14ac:dyDescent="0.55000000000000004">
      <c r="A558" s="165" t="s">
        <v>644</v>
      </c>
    </row>
    <row r="559" spans="1:1" x14ac:dyDescent="0.55000000000000004">
      <c r="A559" s="165" t="s">
        <v>645</v>
      </c>
    </row>
    <row r="560" spans="1:1" x14ac:dyDescent="0.55000000000000004">
      <c r="A560" s="165" t="s">
        <v>646</v>
      </c>
    </row>
    <row r="561" spans="1:1" x14ac:dyDescent="0.55000000000000004">
      <c r="A561" s="165" t="s">
        <v>647</v>
      </c>
    </row>
    <row r="562" spans="1:1" x14ac:dyDescent="0.55000000000000004">
      <c r="A562" s="165" t="s">
        <v>648</v>
      </c>
    </row>
    <row r="563" spans="1:1" x14ac:dyDescent="0.55000000000000004">
      <c r="A563" s="165" t="s">
        <v>649</v>
      </c>
    </row>
    <row r="564" spans="1:1" x14ac:dyDescent="0.55000000000000004">
      <c r="A564" s="165" t="s">
        <v>650</v>
      </c>
    </row>
    <row r="565" spans="1:1" x14ac:dyDescent="0.55000000000000004">
      <c r="A565" s="165" t="s">
        <v>651</v>
      </c>
    </row>
    <row r="566" spans="1:1" ht="72" x14ac:dyDescent="0.55000000000000004">
      <c r="A566" s="165" t="s">
        <v>652</v>
      </c>
    </row>
    <row r="567" spans="1:1" x14ac:dyDescent="0.55000000000000004">
      <c r="A567" s="165" t="s">
        <v>653</v>
      </c>
    </row>
    <row r="568" spans="1:1" x14ac:dyDescent="0.55000000000000004">
      <c r="A568" s="165" t="s">
        <v>654</v>
      </c>
    </row>
    <row r="569" spans="1:1" ht="48" x14ac:dyDescent="0.55000000000000004">
      <c r="A569" s="165" t="s">
        <v>655</v>
      </c>
    </row>
    <row r="570" spans="1:1" x14ac:dyDescent="0.55000000000000004">
      <c r="A570" s="165" t="s">
        <v>656</v>
      </c>
    </row>
    <row r="571" spans="1:1" ht="216" x14ac:dyDescent="0.55000000000000004">
      <c r="A571" s="165" t="s">
        <v>657</v>
      </c>
    </row>
    <row r="572" spans="1:1" x14ac:dyDescent="0.55000000000000004">
      <c r="A572" s="161"/>
    </row>
    <row r="573" spans="1:1" x14ac:dyDescent="0.55000000000000004">
      <c r="A573" s="160" t="s">
        <v>610</v>
      </c>
    </row>
    <row r="574" spans="1:1" x14ac:dyDescent="0.55000000000000004">
      <c r="A574" s="165" t="s">
        <v>658</v>
      </c>
    </row>
    <row r="575" spans="1:1" x14ac:dyDescent="0.55000000000000004">
      <c r="A575" s="165" t="s">
        <v>659</v>
      </c>
    </row>
    <row r="576" spans="1:1" x14ac:dyDescent="0.55000000000000004">
      <c r="A576" s="165" t="s">
        <v>660</v>
      </c>
    </row>
    <row r="577" spans="1:1" x14ac:dyDescent="0.55000000000000004">
      <c r="A577" s="165" t="s">
        <v>661</v>
      </c>
    </row>
    <row r="578" spans="1:1" x14ac:dyDescent="0.55000000000000004">
      <c r="A578" s="165" t="s">
        <v>662</v>
      </c>
    </row>
    <row r="579" spans="1:1" ht="144" x14ac:dyDescent="0.55000000000000004">
      <c r="A579" s="165" t="s">
        <v>663</v>
      </c>
    </row>
    <row r="580" spans="1:1" x14ac:dyDescent="0.55000000000000004">
      <c r="A580" s="165" t="s">
        <v>664</v>
      </c>
    </row>
    <row r="581" spans="1:1" x14ac:dyDescent="0.55000000000000004">
      <c r="A581" s="165" t="s">
        <v>665</v>
      </c>
    </row>
    <row r="582" spans="1:1" x14ac:dyDescent="0.55000000000000004">
      <c r="A582" s="165" t="s">
        <v>666</v>
      </c>
    </row>
    <row r="583" spans="1:1" x14ac:dyDescent="0.55000000000000004">
      <c r="A583" s="165" t="s">
        <v>667</v>
      </c>
    </row>
    <row r="584" spans="1:1" x14ac:dyDescent="0.55000000000000004">
      <c r="A584" s="165" t="s">
        <v>668</v>
      </c>
    </row>
    <row r="585" spans="1:1" x14ac:dyDescent="0.55000000000000004">
      <c r="A585" s="165" t="s">
        <v>669</v>
      </c>
    </row>
    <row r="586" spans="1:1" x14ac:dyDescent="0.55000000000000004">
      <c r="A586" s="165" t="s">
        <v>670</v>
      </c>
    </row>
    <row r="587" spans="1:1" x14ac:dyDescent="0.55000000000000004">
      <c r="A587" s="165" t="s">
        <v>671</v>
      </c>
    </row>
    <row r="588" spans="1:1" ht="96" x14ac:dyDescent="0.55000000000000004">
      <c r="A588" s="165" t="s">
        <v>672</v>
      </c>
    </row>
    <row r="589" spans="1:1" x14ac:dyDescent="0.55000000000000004">
      <c r="A589" s="165" t="s">
        <v>673</v>
      </c>
    </row>
    <row r="590" spans="1:1" x14ac:dyDescent="0.55000000000000004">
      <c r="A590" s="165" t="s">
        <v>674</v>
      </c>
    </row>
    <row r="591" spans="1:1" x14ac:dyDescent="0.55000000000000004">
      <c r="A591" s="165" t="s">
        <v>668</v>
      </c>
    </row>
    <row r="592" spans="1:1" x14ac:dyDescent="0.55000000000000004">
      <c r="A592" s="165" t="s">
        <v>669</v>
      </c>
    </row>
    <row r="593" spans="1:1" x14ac:dyDescent="0.55000000000000004">
      <c r="A593" s="165" t="s">
        <v>675</v>
      </c>
    </row>
    <row r="594" spans="1:1" x14ac:dyDescent="0.55000000000000004">
      <c r="A594" s="165" t="s">
        <v>676</v>
      </c>
    </row>
    <row r="595" spans="1:1" x14ac:dyDescent="0.55000000000000004">
      <c r="A595" s="165" t="s">
        <v>677</v>
      </c>
    </row>
    <row r="596" spans="1:1" x14ac:dyDescent="0.55000000000000004">
      <c r="A596" s="161"/>
    </row>
    <row r="597" spans="1:1" x14ac:dyDescent="0.55000000000000004">
      <c r="A597" s="160" t="s">
        <v>611</v>
      </c>
    </row>
    <row r="598" spans="1:1" ht="48" x14ac:dyDescent="0.55000000000000004">
      <c r="A598" s="165" t="s">
        <v>678</v>
      </c>
    </row>
    <row r="599" spans="1:1" x14ac:dyDescent="0.55000000000000004">
      <c r="A599" s="165" t="s">
        <v>679</v>
      </c>
    </row>
    <row r="600" spans="1:1" ht="48" x14ac:dyDescent="0.55000000000000004">
      <c r="A600" s="165" t="s">
        <v>680</v>
      </c>
    </row>
    <row r="601" spans="1:1" x14ac:dyDescent="0.55000000000000004">
      <c r="A601" s="165" t="s">
        <v>681</v>
      </c>
    </row>
    <row r="602" spans="1:1" x14ac:dyDescent="0.55000000000000004">
      <c r="A602" s="165" t="s">
        <v>682</v>
      </c>
    </row>
    <row r="603" spans="1:1" x14ac:dyDescent="0.55000000000000004">
      <c r="A603" s="165" t="s">
        <v>683</v>
      </c>
    </row>
    <row r="604" spans="1:1" x14ac:dyDescent="0.55000000000000004">
      <c r="A604" s="165" t="s">
        <v>684</v>
      </c>
    </row>
    <row r="605" spans="1:1" x14ac:dyDescent="0.55000000000000004">
      <c r="A605" s="165" t="s">
        <v>685</v>
      </c>
    </row>
    <row r="606" spans="1:1" x14ac:dyDescent="0.55000000000000004">
      <c r="A606" s="165" t="s">
        <v>686</v>
      </c>
    </row>
    <row r="607" spans="1:1" ht="48" x14ac:dyDescent="0.55000000000000004">
      <c r="A607" s="165" t="s">
        <v>687</v>
      </c>
    </row>
    <row r="608" spans="1:1" x14ac:dyDescent="0.55000000000000004">
      <c r="A608" s="165" t="s">
        <v>688</v>
      </c>
    </row>
    <row r="609" spans="1:1" x14ac:dyDescent="0.55000000000000004">
      <c r="A609" s="165" t="s">
        <v>689</v>
      </c>
    </row>
    <row r="610" spans="1:1" x14ac:dyDescent="0.55000000000000004">
      <c r="A610" s="165" t="s">
        <v>102</v>
      </c>
    </row>
    <row r="611" spans="1:1" x14ac:dyDescent="0.55000000000000004">
      <c r="A611" s="165" t="s">
        <v>690</v>
      </c>
    </row>
    <row r="612" spans="1:1" x14ac:dyDescent="0.55000000000000004">
      <c r="A612" s="165" t="s">
        <v>691</v>
      </c>
    </row>
    <row r="613" spans="1:1" ht="72" x14ac:dyDescent="0.55000000000000004">
      <c r="A613" s="165" t="s">
        <v>692</v>
      </c>
    </row>
    <row r="614" spans="1:1" x14ac:dyDescent="0.55000000000000004">
      <c r="A614" s="165" t="s">
        <v>693</v>
      </c>
    </row>
    <row r="615" spans="1:1" ht="48" x14ac:dyDescent="0.55000000000000004">
      <c r="A615" s="165" t="s">
        <v>694</v>
      </c>
    </row>
    <row r="616" spans="1:1" ht="48" x14ac:dyDescent="0.55000000000000004">
      <c r="A616" s="165" t="s">
        <v>695</v>
      </c>
    </row>
    <row r="617" spans="1:1" x14ac:dyDescent="0.55000000000000004">
      <c r="A617" s="165" t="s">
        <v>696</v>
      </c>
    </row>
    <row r="618" spans="1:1" x14ac:dyDescent="0.55000000000000004">
      <c r="A618" s="165" t="s">
        <v>697</v>
      </c>
    </row>
    <row r="619" spans="1:1" x14ac:dyDescent="0.55000000000000004">
      <c r="A619" s="165" t="s">
        <v>698</v>
      </c>
    </row>
    <row r="620" spans="1:1" ht="48" x14ac:dyDescent="0.55000000000000004">
      <c r="A620" s="165" t="s">
        <v>699</v>
      </c>
    </row>
    <row r="621" spans="1:1" x14ac:dyDescent="0.55000000000000004">
      <c r="A621" s="165" t="s">
        <v>700</v>
      </c>
    </row>
    <row r="622" spans="1:1" x14ac:dyDescent="0.55000000000000004">
      <c r="A622" s="165" t="s">
        <v>701</v>
      </c>
    </row>
    <row r="623" spans="1:1" ht="48" x14ac:dyDescent="0.55000000000000004">
      <c r="A623" s="165" t="s">
        <v>702</v>
      </c>
    </row>
    <row r="624" spans="1:1" ht="48" x14ac:dyDescent="0.55000000000000004">
      <c r="A624" s="165" t="s">
        <v>703</v>
      </c>
    </row>
    <row r="625" spans="1:1" x14ac:dyDescent="0.55000000000000004">
      <c r="A625" s="165" t="s">
        <v>704</v>
      </c>
    </row>
    <row r="626" spans="1:1" x14ac:dyDescent="0.55000000000000004">
      <c r="A626" s="165" t="s">
        <v>705</v>
      </c>
    </row>
    <row r="627" spans="1:1" x14ac:dyDescent="0.55000000000000004">
      <c r="A627" s="165" t="s">
        <v>706</v>
      </c>
    </row>
    <row r="628" spans="1:1" x14ac:dyDescent="0.55000000000000004">
      <c r="A628" s="165" t="s">
        <v>707</v>
      </c>
    </row>
    <row r="629" spans="1:1" x14ac:dyDescent="0.55000000000000004">
      <c r="A629" s="165" t="s">
        <v>708</v>
      </c>
    </row>
    <row r="630" spans="1:1" x14ac:dyDescent="0.55000000000000004">
      <c r="A630" s="165" t="s">
        <v>709</v>
      </c>
    </row>
    <row r="631" spans="1:1" x14ac:dyDescent="0.55000000000000004">
      <c r="A631" s="165" t="s">
        <v>710</v>
      </c>
    </row>
    <row r="632" spans="1:1" ht="48" x14ac:dyDescent="0.55000000000000004">
      <c r="A632" s="165" t="s">
        <v>711</v>
      </c>
    </row>
    <row r="633" spans="1:1" x14ac:dyDescent="0.55000000000000004">
      <c r="A633" s="165" t="s">
        <v>712</v>
      </c>
    </row>
    <row r="634" spans="1:1" ht="48" x14ac:dyDescent="0.55000000000000004">
      <c r="A634" s="165" t="s">
        <v>713</v>
      </c>
    </row>
    <row r="635" spans="1:1" x14ac:dyDescent="0.55000000000000004">
      <c r="A635" s="165" t="s">
        <v>714</v>
      </c>
    </row>
    <row r="636" spans="1:1" x14ac:dyDescent="0.55000000000000004">
      <c r="A636" s="161"/>
    </row>
    <row r="637" spans="1:1" x14ac:dyDescent="0.55000000000000004">
      <c r="A637" s="161"/>
    </row>
    <row r="638" spans="1:1" x14ac:dyDescent="0.55000000000000004">
      <c r="A638" s="161"/>
    </row>
    <row r="639" spans="1:1" x14ac:dyDescent="0.55000000000000004">
      <c r="A639" s="161"/>
    </row>
    <row r="640" spans="1:1" x14ac:dyDescent="0.55000000000000004">
      <c r="A640" s="161"/>
    </row>
    <row r="641" spans="1:1" x14ac:dyDescent="0.55000000000000004">
      <c r="A641" s="161"/>
    </row>
    <row r="642" spans="1:1" x14ac:dyDescent="0.55000000000000004">
      <c r="A642" s="161"/>
    </row>
    <row r="643" spans="1:1" x14ac:dyDescent="0.55000000000000004">
      <c r="A643" s="161"/>
    </row>
    <row r="644" spans="1:1" x14ac:dyDescent="0.55000000000000004">
      <c r="A644" s="161"/>
    </row>
    <row r="645" spans="1:1" x14ac:dyDescent="0.55000000000000004">
      <c r="A645" s="161"/>
    </row>
    <row r="646" spans="1:1" x14ac:dyDescent="0.55000000000000004">
      <c r="A646" s="161"/>
    </row>
    <row r="647" spans="1:1" x14ac:dyDescent="0.55000000000000004">
      <c r="A647" s="161"/>
    </row>
    <row r="648" spans="1:1" x14ac:dyDescent="0.55000000000000004">
      <c r="A648" s="161"/>
    </row>
    <row r="649" spans="1:1" x14ac:dyDescent="0.55000000000000004">
      <c r="A649" s="161"/>
    </row>
    <row r="650" spans="1:1" x14ac:dyDescent="0.55000000000000004">
      <c r="A650" s="161"/>
    </row>
    <row r="651" spans="1:1" x14ac:dyDescent="0.55000000000000004">
      <c r="A651" s="161"/>
    </row>
    <row r="652" spans="1:1" x14ac:dyDescent="0.55000000000000004">
      <c r="A652" s="161"/>
    </row>
    <row r="653" spans="1:1" x14ac:dyDescent="0.55000000000000004">
      <c r="A653" s="161"/>
    </row>
    <row r="654" spans="1:1" x14ac:dyDescent="0.55000000000000004">
      <c r="A654" s="161"/>
    </row>
    <row r="655" spans="1:1" x14ac:dyDescent="0.55000000000000004">
      <c r="A655" s="161"/>
    </row>
    <row r="656" spans="1:1" x14ac:dyDescent="0.55000000000000004">
      <c r="A656" s="161"/>
    </row>
    <row r="657" spans="1:1" x14ac:dyDescent="0.55000000000000004">
      <c r="A657" s="161"/>
    </row>
    <row r="658" spans="1:1" x14ac:dyDescent="0.55000000000000004">
      <c r="A658" s="161"/>
    </row>
    <row r="659" spans="1:1" x14ac:dyDescent="0.55000000000000004">
      <c r="A659" s="161"/>
    </row>
    <row r="660" spans="1:1" x14ac:dyDescent="0.55000000000000004">
      <c r="A660" s="161"/>
    </row>
    <row r="661" spans="1:1" x14ac:dyDescent="0.55000000000000004">
      <c r="A661" s="161"/>
    </row>
    <row r="662" spans="1:1" x14ac:dyDescent="0.55000000000000004">
      <c r="A662" s="161"/>
    </row>
    <row r="663" spans="1:1" x14ac:dyDescent="0.55000000000000004">
      <c r="A663" s="161"/>
    </row>
    <row r="664" spans="1:1" x14ac:dyDescent="0.55000000000000004">
      <c r="A664" s="161"/>
    </row>
    <row r="665" spans="1:1" x14ac:dyDescent="0.55000000000000004">
      <c r="A665" s="161"/>
    </row>
    <row r="666" spans="1:1" x14ac:dyDescent="0.55000000000000004">
      <c r="A666" s="161"/>
    </row>
    <row r="667" spans="1:1" x14ac:dyDescent="0.55000000000000004">
      <c r="A667" s="161"/>
    </row>
    <row r="668" spans="1:1" x14ac:dyDescent="0.55000000000000004">
      <c r="A668" s="161"/>
    </row>
    <row r="669" spans="1:1" x14ac:dyDescent="0.55000000000000004">
      <c r="A669" s="161"/>
    </row>
    <row r="670" spans="1:1" x14ac:dyDescent="0.55000000000000004">
      <c r="A670" s="161"/>
    </row>
    <row r="671" spans="1:1" x14ac:dyDescent="0.55000000000000004">
      <c r="A671" s="161"/>
    </row>
    <row r="672" spans="1:1" x14ac:dyDescent="0.55000000000000004">
      <c r="A672" s="161"/>
    </row>
    <row r="673" spans="1:1" x14ac:dyDescent="0.55000000000000004">
      <c r="A673" s="161"/>
    </row>
    <row r="674" spans="1:1" x14ac:dyDescent="0.55000000000000004">
      <c r="A674" s="161"/>
    </row>
    <row r="675" spans="1:1" x14ac:dyDescent="0.55000000000000004">
      <c r="A675" s="161"/>
    </row>
    <row r="676" spans="1:1" x14ac:dyDescent="0.55000000000000004">
      <c r="A676" s="161"/>
    </row>
    <row r="677" spans="1:1" x14ac:dyDescent="0.55000000000000004">
      <c r="A677" s="161"/>
    </row>
    <row r="678" spans="1:1" x14ac:dyDescent="0.55000000000000004">
      <c r="A678" s="161"/>
    </row>
    <row r="679" spans="1:1" x14ac:dyDescent="0.55000000000000004">
      <c r="A679" s="161"/>
    </row>
    <row r="680" spans="1:1" x14ac:dyDescent="0.55000000000000004">
      <c r="A680" s="161"/>
    </row>
    <row r="681" spans="1:1" x14ac:dyDescent="0.55000000000000004">
      <c r="A681" s="161"/>
    </row>
    <row r="682" spans="1:1" x14ac:dyDescent="0.55000000000000004">
      <c r="A682" s="161"/>
    </row>
    <row r="683" spans="1:1" x14ac:dyDescent="0.55000000000000004">
      <c r="A683" s="161"/>
    </row>
    <row r="684" spans="1:1" x14ac:dyDescent="0.55000000000000004">
      <c r="A684" s="161"/>
    </row>
    <row r="685" spans="1:1" x14ac:dyDescent="0.55000000000000004">
      <c r="A685" s="161"/>
    </row>
    <row r="686" spans="1:1" x14ac:dyDescent="0.55000000000000004">
      <c r="A686" s="161"/>
    </row>
    <row r="687" spans="1:1" x14ac:dyDescent="0.55000000000000004">
      <c r="A687" s="161"/>
    </row>
    <row r="688" spans="1:1" x14ac:dyDescent="0.55000000000000004">
      <c r="A688" s="161"/>
    </row>
    <row r="689" spans="1:1" x14ac:dyDescent="0.55000000000000004">
      <c r="A689" s="161"/>
    </row>
    <row r="690" spans="1:1" x14ac:dyDescent="0.55000000000000004">
      <c r="A690" s="161"/>
    </row>
    <row r="691" spans="1:1" x14ac:dyDescent="0.55000000000000004">
      <c r="A691" s="161"/>
    </row>
    <row r="692" spans="1:1" x14ac:dyDescent="0.55000000000000004">
      <c r="A692" s="161"/>
    </row>
    <row r="693" spans="1:1" x14ac:dyDescent="0.55000000000000004">
      <c r="A693" s="161"/>
    </row>
    <row r="694" spans="1:1" x14ac:dyDescent="0.55000000000000004">
      <c r="A694" s="161"/>
    </row>
    <row r="695" spans="1:1" x14ac:dyDescent="0.55000000000000004">
      <c r="A695" s="161"/>
    </row>
    <row r="696" spans="1:1" x14ac:dyDescent="0.55000000000000004">
      <c r="A696" s="161"/>
    </row>
    <row r="697" spans="1:1" x14ac:dyDescent="0.55000000000000004">
      <c r="A697" s="161"/>
    </row>
    <row r="698" spans="1:1" x14ac:dyDescent="0.55000000000000004">
      <c r="A698" s="161"/>
    </row>
    <row r="699" spans="1:1" x14ac:dyDescent="0.55000000000000004">
      <c r="A699" s="161"/>
    </row>
    <row r="700" spans="1:1" x14ac:dyDescent="0.55000000000000004">
      <c r="A700" s="161"/>
    </row>
    <row r="701" spans="1:1" x14ac:dyDescent="0.55000000000000004">
      <c r="A701" s="161"/>
    </row>
    <row r="702" spans="1:1" x14ac:dyDescent="0.55000000000000004">
      <c r="A702" s="161"/>
    </row>
    <row r="703" spans="1:1" x14ac:dyDescent="0.55000000000000004">
      <c r="A703" s="161"/>
    </row>
    <row r="704" spans="1:1" x14ac:dyDescent="0.55000000000000004">
      <c r="A704" s="161"/>
    </row>
    <row r="705" spans="1:1" x14ac:dyDescent="0.55000000000000004">
      <c r="A705" s="161"/>
    </row>
    <row r="706" spans="1:1" x14ac:dyDescent="0.55000000000000004">
      <c r="A706" s="161"/>
    </row>
    <row r="707" spans="1:1" x14ac:dyDescent="0.55000000000000004">
      <c r="A707" s="161"/>
    </row>
    <row r="708" spans="1:1" x14ac:dyDescent="0.55000000000000004">
      <c r="A708" s="161"/>
    </row>
    <row r="709" spans="1:1" x14ac:dyDescent="0.55000000000000004">
      <c r="A709" s="161"/>
    </row>
    <row r="710" spans="1:1" x14ac:dyDescent="0.55000000000000004">
      <c r="A710" s="161"/>
    </row>
    <row r="711" spans="1:1" x14ac:dyDescent="0.55000000000000004">
      <c r="A711" s="161"/>
    </row>
    <row r="712" spans="1:1" x14ac:dyDescent="0.55000000000000004">
      <c r="A712" s="161"/>
    </row>
    <row r="713" spans="1:1" x14ac:dyDescent="0.55000000000000004">
      <c r="A713" s="161"/>
    </row>
    <row r="714" spans="1:1" x14ac:dyDescent="0.55000000000000004">
      <c r="A714" s="161"/>
    </row>
    <row r="715" spans="1:1" x14ac:dyDescent="0.55000000000000004">
      <c r="A715" s="161"/>
    </row>
    <row r="716" spans="1:1" x14ac:dyDescent="0.55000000000000004">
      <c r="A716" s="161"/>
    </row>
    <row r="717" spans="1:1" x14ac:dyDescent="0.55000000000000004">
      <c r="A717" s="161"/>
    </row>
    <row r="718" spans="1:1" x14ac:dyDescent="0.55000000000000004">
      <c r="A718" s="161"/>
    </row>
    <row r="719" spans="1:1" x14ac:dyDescent="0.55000000000000004">
      <c r="A719" s="161"/>
    </row>
    <row r="720" spans="1:1" x14ac:dyDescent="0.55000000000000004">
      <c r="A720" s="161"/>
    </row>
    <row r="721" spans="1:1" x14ac:dyDescent="0.55000000000000004">
      <c r="A721" s="161"/>
    </row>
    <row r="722" spans="1:1" x14ac:dyDescent="0.55000000000000004">
      <c r="A722" s="161"/>
    </row>
    <row r="723" spans="1:1" x14ac:dyDescent="0.55000000000000004">
      <c r="A723" s="161"/>
    </row>
    <row r="724" spans="1:1" x14ac:dyDescent="0.55000000000000004">
      <c r="A724" s="161"/>
    </row>
    <row r="725" spans="1:1" x14ac:dyDescent="0.55000000000000004">
      <c r="A725" s="161"/>
    </row>
    <row r="726" spans="1:1" x14ac:dyDescent="0.55000000000000004">
      <c r="A726" s="161"/>
    </row>
    <row r="727" spans="1:1" x14ac:dyDescent="0.55000000000000004">
      <c r="A727" s="161"/>
    </row>
    <row r="728" spans="1:1" x14ac:dyDescent="0.55000000000000004">
      <c r="A728" s="161"/>
    </row>
    <row r="729" spans="1:1" x14ac:dyDescent="0.55000000000000004">
      <c r="A729" s="161"/>
    </row>
    <row r="730" spans="1:1" x14ac:dyDescent="0.55000000000000004">
      <c r="A730" s="161"/>
    </row>
    <row r="731" spans="1:1" x14ac:dyDescent="0.55000000000000004">
      <c r="A731" s="161"/>
    </row>
    <row r="732" spans="1:1" x14ac:dyDescent="0.55000000000000004">
      <c r="A732" s="161"/>
    </row>
    <row r="733" spans="1:1" x14ac:dyDescent="0.55000000000000004">
      <c r="A733" s="161"/>
    </row>
    <row r="734" spans="1:1" x14ac:dyDescent="0.55000000000000004">
      <c r="A734" s="161"/>
    </row>
    <row r="735" spans="1:1" x14ac:dyDescent="0.55000000000000004">
      <c r="A735" s="161"/>
    </row>
    <row r="736" spans="1:1" x14ac:dyDescent="0.55000000000000004">
      <c r="A736" s="161"/>
    </row>
    <row r="737" spans="1:1" x14ac:dyDescent="0.55000000000000004">
      <c r="A737" s="161"/>
    </row>
    <row r="738" spans="1:1" x14ac:dyDescent="0.55000000000000004">
      <c r="A738" s="161"/>
    </row>
    <row r="739" spans="1:1" x14ac:dyDescent="0.55000000000000004">
      <c r="A739" s="161"/>
    </row>
    <row r="740" spans="1:1" x14ac:dyDescent="0.55000000000000004">
      <c r="A740" s="161"/>
    </row>
    <row r="741" spans="1:1" x14ac:dyDescent="0.55000000000000004">
      <c r="A741" s="161"/>
    </row>
    <row r="742" spans="1:1" x14ac:dyDescent="0.55000000000000004">
      <c r="A742" s="161"/>
    </row>
    <row r="743" spans="1:1" x14ac:dyDescent="0.55000000000000004">
      <c r="A743" s="161"/>
    </row>
    <row r="744" spans="1:1" x14ac:dyDescent="0.55000000000000004">
      <c r="A744" s="161"/>
    </row>
    <row r="745" spans="1:1" x14ac:dyDescent="0.55000000000000004">
      <c r="A745" s="161"/>
    </row>
    <row r="746" spans="1:1" x14ac:dyDescent="0.55000000000000004">
      <c r="A746" s="161"/>
    </row>
    <row r="747" spans="1:1" x14ac:dyDescent="0.55000000000000004">
      <c r="A747" s="161"/>
    </row>
    <row r="748" spans="1:1" x14ac:dyDescent="0.55000000000000004">
      <c r="A748" s="161"/>
    </row>
    <row r="749" spans="1:1" x14ac:dyDescent="0.55000000000000004">
      <c r="A749" s="161"/>
    </row>
    <row r="750" spans="1:1" x14ac:dyDescent="0.55000000000000004">
      <c r="A750" s="161"/>
    </row>
    <row r="751" spans="1:1" x14ac:dyDescent="0.55000000000000004">
      <c r="A751" s="161"/>
    </row>
    <row r="752" spans="1:1" x14ac:dyDescent="0.55000000000000004">
      <c r="A752" s="161"/>
    </row>
    <row r="753" spans="1:1" x14ac:dyDescent="0.55000000000000004">
      <c r="A753" s="161"/>
    </row>
    <row r="754" spans="1:1" x14ac:dyDescent="0.55000000000000004">
      <c r="A754" s="161"/>
    </row>
    <row r="755" spans="1:1" x14ac:dyDescent="0.55000000000000004">
      <c r="A755" s="161"/>
    </row>
    <row r="756" spans="1:1" x14ac:dyDescent="0.55000000000000004">
      <c r="A756" s="161"/>
    </row>
    <row r="757" spans="1:1" x14ac:dyDescent="0.55000000000000004">
      <c r="A757" s="161"/>
    </row>
    <row r="758" spans="1:1" x14ac:dyDescent="0.55000000000000004">
      <c r="A758" s="161"/>
    </row>
    <row r="759" spans="1:1" x14ac:dyDescent="0.55000000000000004">
      <c r="A759" s="161"/>
    </row>
    <row r="760" spans="1:1" x14ac:dyDescent="0.55000000000000004">
      <c r="A760" s="161"/>
    </row>
    <row r="761" spans="1:1" x14ac:dyDescent="0.55000000000000004">
      <c r="A761" s="161"/>
    </row>
    <row r="762" spans="1:1" x14ac:dyDescent="0.55000000000000004">
      <c r="A762" s="161"/>
    </row>
    <row r="763" spans="1:1" x14ac:dyDescent="0.55000000000000004">
      <c r="A763" s="161"/>
    </row>
    <row r="764" spans="1:1" x14ac:dyDescent="0.55000000000000004">
      <c r="A764" s="161"/>
    </row>
    <row r="765" spans="1:1" x14ac:dyDescent="0.55000000000000004">
      <c r="A765" s="161"/>
    </row>
    <row r="766" spans="1:1" x14ac:dyDescent="0.55000000000000004">
      <c r="A766" s="161"/>
    </row>
    <row r="767" spans="1:1" x14ac:dyDescent="0.55000000000000004">
      <c r="A767" s="161"/>
    </row>
    <row r="768" spans="1:1" x14ac:dyDescent="0.55000000000000004">
      <c r="A768" s="161"/>
    </row>
    <row r="769" spans="1:1" x14ac:dyDescent="0.55000000000000004">
      <c r="A769" s="161"/>
    </row>
    <row r="770" spans="1:1" x14ac:dyDescent="0.55000000000000004">
      <c r="A770" s="161"/>
    </row>
    <row r="771" spans="1:1" x14ac:dyDescent="0.55000000000000004">
      <c r="A771" s="161"/>
    </row>
    <row r="772" spans="1:1" x14ac:dyDescent="0.55000000000000004">
      <c r="A772" s="161"/>
    </row>
    <row r="773" spans="1:1" x14ac:dyDescent="0.55000000000000004">
      <c r="A773" s="161"/>
    </row>
    <row r="774" spans="1:1" x14ac:dyDescent="0.55000000000000004">
      <c r="A774" s="161"/>
    </row>
    <row r="775" spans="1:1" x14ac:dyDescent="0.55000000000000004">
      <c r="A775" s="161"/>
    </row>
    <row r="776" spans="1:1" x14ac:dyDescent="0.55000000000000004">
      <c r="A776" s="161"/>
    </row>
    <row r="777" spans="1:1" x14ac:dyDescent="0.55000000000000004">
      <c r="A777" s="161"/>
    </row>
    <row r="778" spans="1:1" x14ac:dyDescent="0.55000000000000004">
      <c r="A778" s="161"/>
    </row>
    <row r="779" spans="1:1" x14ac:dyDescent="0.55000000000000004">
      <c r="A779" s="161"/>
    </row>
    <row r="780" spans="1:1" x14ac:dyDescent="0.55000000000000004">
      <c r="A780" s="161"/>
    </row>
    <row r="781" spans="1:1" x14ac:dyDescent="0.55000000000000004">
      <c r="A781" s="161"/>
    </row>
    <row r="782" spans="1:1" x14ac:dyDescent="0.55000000000000004">
      <c r="A782" s="161"/>
    </row>
    <row r="783" spans="1:1" x14ac:dyDescent="0.55000000000000004">
      <c r="A783" s="161"/>
    </row>
    <row r="784" spans="1:1" x14ac:dyDescent="0.55000000000000004">
      <c r="A784" s="161"/>
    </row>
    <row r="785" spans="1:1" x14ac:dyDescent="0.55000000000000004">
      <c r="A785" s="161"/>
    </row>
    <row r="786" spans="1:1" x14ac:dyDescent="0.55000000000000004">
      <c r="A786" s="161"/>
    </row>
    <row r="787" spans="1:1" x14ac:dyDescent="0.55000000000000004">
      <c r="A787" s="161"/>
    </row>
    <row r="788" spans="1:1" x14ac:dyDescent="0.55000000000000004">
      <c r="A788" s="161"/>
    </row>
    <row r="789" spans="1:1" x14ac:dyDescent="0.55000000000000004">
      <c r="A789" s="161"/>
    </row>
    <row r="790" spans="1:1" x14ac:dyDescent="0.55000000000000004">
      <c r="A790" s="161"/>
    </row>
    <row r="791" spans="1:1" x14ac:dyDescent="0.55000000000000004">
      <c r="A791" s="161"/>
    </row>
    <row r="792" spans="1:1" x14ac:dyDescent="0.55000000000000004">
      <c r="A792" s="161"/>
    </row>
    <row r="793" spans="1:1" x14ac:dyDescent="0.55000000000000004">
      <c r="A793" s="161"/>
    </row>
    <row r="794" spans="1:1" x14ac:dyDescent="0.55000000000000004">
      <c r="A794" s="161"/>
    </row>
    <row r="795" spans="1:1" x14ac:dyDescent="0.55000000000000004">
      <c r="A795" s="161"/>
    </row>
    <row r="796" spans="1:1" x14ac:dyDescent="0.55000000000000004">
      <c r="A796" s="161"/>
    </row>
    <row r="797" spans="1:1" x14ac:dyDescent="0.55000000000000004">
      <c r="A797" s="161"/>
    </row>
    <row r="798" spans="1:1" x14ac:dyDescent="0.55000000000000004">
      <c r="A798" s="161"/>
    </row>
    <row r="799" spans="1:1" x14ac:dyDescent="0.55000000000000004">
      <c r="A799" s="161"/>
    </row>
    <row r="800" spans="1:1" x14ac:dyDescent="0.55000000000000004">
      <c r="A800" s="16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56"/>
  <sheetViews>
    <sheetView zoomScale="178" zoomScaleNormal="178" zoomScaleSheetLayoutView="130" zoomScalePageLayoutView="115" workbookViewId="0">
      <pane ySplit="5" topLeftCell="A39" activePane="bottomLeft" state="frozen"/>
      <selection activeCell="Q67" sqref="Q67"/>
      <selection pane="bottomLeft" activeCell="H40" sqref="H40"/>
    </sheetView>
  </sheetViews>
  <sheetFormatPr defaultColWidth="9.140625" defaultRowHeight="17.25" x14ac:dyDescent="0.5"/>
  <cols>
    <col min="1" max="1" width="2.85546875" style="45" customWidth="1"/>
    <col min="2" max="2" width="23.85546875" style="46" customWidth="1"/>
    <col min="3" max="3" width="13.42578125" style="248" bestFit="1" customWidth="1"/>
    <col min="4" max="4" width="13.42578125" style="50" bestFit="1" customWidth="1"/>
    <col min="5" max="5" width="8.28515625" style="47" customWidth="1"/>
    <col min="6" max="16384" width="9.140625" style="43"/>
  </cols>
  <sheetData>
    <row r="1" spans="1:5" s="37" customFormat="1" ht="16.5" customHeight="1" x14ac:dyDescent="0.5">
      <c r="A1" s="155" t="s">
        <v>729</v>
      </c>
      <c r="B1" s="32"/>
      <c r="C1" s="34"/>
      <c r="D1" s="36"/>
      <c r="E1" s="33"/>
    </row>
    <row r="2" spans="1:5" s="37" customFormat="1" ht="11.25" customHeight="1" x14ac:dyDescent="0.5">
      <c r="A2" s="31"/>
      <c r="B2" s="32"/>
      <c r="C2" s="34"/>
      <c r="D2" s="36"/>
      <c r="E2" s="33"/>
    </row>
    <row r="3" spans="1:5" s="38" customFormat="1" x14ac:dyDescent="0.5">
      <c r="A3" s="415" t="s">
        <v>733</v>
      </c>
      <c r="B3" s="415"/>
      <c r="C3" s="289" t="s">
        <v>731</v>
      </c>
      <c r="D3" s="289" t="s">
        <v>730</v>
      </c>
      <c r="E3" s="289" t="s">
        <v>732</v>
      </c>
    </row>
    <row r="4" spans="1:5" s="42" customFormat="1" ht="15.75" customHeight="1" thickBot="1" x14ac:dyDescent="0.55000000000000004">
      <c r="A4" s="416"/>
      <c r="B4" s="416"/>
      <c r="C4" s="288" t="s">
        <v>61</v>
      </c>
      <c r="D4" s="288" t="s">
        <v>61</v>
      </c>
      <c r="E4" s="287" t="s">
        <v>734</v>
      </c>
    </row>
    <row r="5" spans="1:5" s="38" customFormat="1" ht="18.75" thickTop="1" thickBot="1" x14ac:dyDescent="0.55000000000000004">
      <c r="A5" s="419" t="s">
        <v>21</v>
      </c>
      <c r="B5" s="420"/>
      <c r="C5" s="290">
        <v>87.424492037342119</v>
      </c>
      <c r="D5" s="290">
        <f>'AUN-11.3-1'!U6</f>
        <v>87.535070140280553</v>
      </c>
      <c r="E5" s="292">
        <f>D5-C5</f>
        <v>0.11057810293843318</v>
      </c>
    </row>
    <row r="6" spans="1:5" s="38" customFormat="1" ht="18" thickTop="1" x14ac:dyDescent="0.5">
      <c r="A6" s="421" t="s">
        <v>79</v>
      </c>
      <c r="B6" s="421"/>
      <c r="C6" s="293">
        <v>85.714285714285708</v>
      </c>
      <c r="D6" s="294">
        <f>'AUN-11.3-1'!U7</f>
        <v>89.333333333333329</v>
      </c>
      <c r="E6" s="295">
        <f t="shared" ref="E6:E56" si="0">D6-C6</f>
        <v>3.6190476190476204</v>
      </c>
    </row>
    <row r="7" spans="1:5" ht="12.75" customHeight="1" x14ac:dyDescent="0.5">
      <c r="A7" s="296">
        <v>1</v>
      </c>
      <c r="B7" s="297" t="s">
        <v>78</v>
      </c>
      <c r="C7" s="298">
        <v>50</v>
      </c>
      <c r="D7" s="298">
        <f>'AUN-11.3-1'!U8</f>
        <v>100</v>
      </c>
      <c r="E7" s="299">
        <f t="shared" si="0"/>
        <v>50</v>
      </c>
    </row>
    <row r="8" spans="1:5" ht="12.75" customHeight="1" x14ac:dyDescent="0.5">
      <c r="A8" s="296">
        <v>2</v>
      </c>
      <c r="B8" s="297" t="s">
        <v>87</v>
      </c>
      <c r="C8" s="298">
        <v>100</v>
      </c>
      <c r="D8" s="298">
        <f>'AUN-11.3-1'!U9</f>
        <v>0</v>
      </c>
      <c r="E8" s="299">
        <f t="shared" si="0"/>
        <v>-100</v>
      </c>
    </row>
    <row r="9" spans="1:5" ht="12.75" customHeight="1" x14ac:dyDescent="0.5">
      <c r="A9" s="296">
        <v>3</v>
      </c>
      <c r="B9" s="297" t="s">
        <v>88</v>
      </c>
      <c r="C9" s="298">
        <v>100</v>
      </c>
      <c r="D9" s="298">
        <f>'AUN-11.3-1'!U10</f>
        <v>100</v>
      </c>
      <c r="E9" s="299">
        <f t="shared" si="0"/>
        <v>0</v>
      </c>
    </row>
    <row r="10" spans="1:5" ht="12.75" customHeight="1" x14ac:dyDescent="0.5">
      <c r="A10" s="296">
        <v>4</v>
      </c>
      <c r="B10" s="297" t="s">
        <v>89</v>
      </c>
      <c r="C10" s="298">
        <v>66.666666666666657</v>
      </c>
      <c r="D10" s="298">
        <f>'AUN-11.3-1'!U11</f>
        <v>0</v>
      </c>
      <c r="E10" s="299">
        <f t="shared" si="0"/>
        <v>-66.666666666666657</v>
      </c>
    </row>
    <row r="11" spans="1:5" ht="12.75" customHeight="1" x14ac:dyDescent="0.5">
      <c r="A11" s="300">
        <v>5</v>
      </c>
      <c r="B11" s="301" t="s">
        <v>22</v>
      </c>
      <c r="C11" s="291">
        <v>90.476190476190482</v>
      </c>
      <c r="D11" s="291">
        <f>'AUN-11.3-1'!U12</f>
        <v>89.041095890410958</v>
      </c>
      <c r="E11" s="302">
        <f>D11-C11</f>
        <v>-1.4350945857795239</v>
      </c>
    </row>
    <row r="12" spans="1:5" s="38" customFormat="1" ht="12.75" customHeight="1" x14ac:dyDescent="0.5">
      <c r="A12" s="422" t="s">
        <v>82</v>
      </c>
      <c r="B12" s="422"/>
      <c r="C12" s="303">
        <v>81.589958158995813</v>
      </c>
      <c r="D12" s="303">
        <f>'AUN-11.3-1'!U13</f>
        <v>89.23512747875354</v>
      </c>
      <c r="E12" s="295">
        <f t="shared" si="0"/>
        <v>7.6451693197577271</v>
      </c>
    </row>
    <row r="13" spans="1:5" ht="12.75" customHeight="1" x14ac:dyDescent="0.5">
      <c r="A13" s="296">
        <v>1</v>
      </c>
      <c r="B13" s="297" t="s">
        <v>17</v>
      </c>
      <c r="C13" s="298">
        <v>82.269503546099287</v>
      </c>
      <c r="D13" s="298">
        <f>'AUN-11.3-1'!U14</f>
        <v>89.473684210526315</v>
      </c>
      <c r="E13" s="299">
        <f t="shared" si="0"/>
        <v>7.2041806644270281</v>
      </c>
    </row>
    <row r="14" spans="1:5" s="76" customFormat="1" ht="12.75" customHeight="1" x14ac:dyDescent="0.5">
      <c r="A14" s="296"/>
      <c r="B14" s="304" t="s">
        <v>107</v>
      </c>
      <c r="C14" s="298">
        <v>87.5</v>
      </c>
      <c r="D14" s="298">
        <f>'AUN-11.3-1'!U15</f>
        <v>88.571428571428569</v>
      </c>
      <c r="E14" s="299">
        <f t="shared" si="0"/>
        <v>1.0714285714285694</v>
      </c>
    </row>
    <row r="15" spans="1:5" s="78" customFormat="1" ht="12.75" customHeight="1" x14ac:dyDescent="0.5">
      <c r="A15" s="296"/>
      <c r="B15" s="304" t="s">
        <v>106</v>
      </c>
      <c r="C15" s="298">
        <v>81.25</v>
      </c>
      <c r="D15" s="298">
        <f>'AUN-11.3-1'!U16</f>
        <v>90.625</v>
      </c>
      <c r="E15" s="299">
        <f t="shared" si="0"/>
        <v>9.375</v>
      </c>
    </row>
    <row r="16" spans="1:5" s="78" customFormat="1" ht="12.75" customHeight="1" x14ac:dyDescent="0.5">
      <c r="A16" s="296"/>
      <c r="B16" s="304" t="s">
        <v>105</v>
      </c>
      <c r="C16" s="298">
        <v>80.392156862745097</v>
      </c>
      <c r="D16" s="298">
        <f>'AUN-11.3-1'!U17</f>
        <v>89.156626506024097</v>
      </c>
      <c r="E16" s="299">
        <f t="shared" si="0"/>
        <v>8.7644696432789999</v>
      </c>
    </row>
    <row r="17" spans="1:5" s="79" customFormat="1" ht="12.75" customHeight="1" x14ac:dyDescent="0.5">
      <c r="A17" s="296"/>
      <c r="B17" s="304" t="s">
        <v>104</v>
      </c>
      <c r="C17" s="298">
        <v>84.615384615384613</v>
      </c>
      <c r="D17" s="298">
        <f>'AUN-11.3-1'!U18</f>
        <v>88.888888888888886</v>
      </c>
      <c r="E17" s="299">
        <f t="shared" si="0"/>
        <v>4.2735042735042725</v>
      </c>
    </row>
    <row r="18" spans="1:5" ht="12.75" customHeight="1" x14ac:dyDescent="0.5">
      <c r="A18" s="296">
        <v>2</v>
      </c>
      <c r="B18" s="304" t="s">
        <v>18</v>
      </c>
      <c r="C18" s="298">
        <v>80.612244897959187</v>
      </c>
      <c r="D18" s="298">
        <f>'AUN-11.3-1'!U19</f>
        <v>88.888888888888886</v>
      </c>
      <c r="E18" s="299">
        <f t="shared" si="0"/>
        <v>8.2766439909296992</v>
      </c>
    </row>
    <row r="19" spans="1:5" s="76" customFormat="1" ht="12.75" customHeight="1" x14ac:dyDescent="0.5">
      <c r="A19" s="296"/>
      <c r="B19" s="304" t="s">
        <v>19</v>
      </c>
      <c r="C19" s="298">
        <v>88.235294117647058</v>
      </c>
      <c r="D19" s="298">
        <f>'AUN-11.3-1'!U20</f>
        <v>89.795918367346943</v>
      </c>
      <c r="E19" s="299">
        <f t="shared" si="0"/>
        <v>1.5606242496998846</v>
      </c>
    </row>
    <row r="20" spans="1:5" s="78" customFormat="1" ht="12.75" customHeight="1" x14ac:dyDescent="0.5">
      <c r="A20" s="296"/>
      <c r="B20" s="304" t="s">
        <v>85</v>
      </c>
      <c r="C20" s="298">
        <v>71.428571428571431</v>
      </c>
      <c r="D20" s="298">
        <f>'AUN-11.3-1'!U21</f>
        <v>81.25</v>
      </c>
      <c r="E20" s="299">
        <f t="shared" si="0"/>
        <v>9.8214285714285694</v>
      </c>
    </row>
    <row r="21" spans="1:5" s="79" customFormat="1" ht="12.75" customHeight="1" x14ac:dyDescent="0.5">
      <c r="A21" s="300"/>
      <c r="B21" s="305" t="s">
        <v>20</v>
      </c>
      <c r="C21" s="291">
        <v>78</v>
      </c>
      <c r="D21" s="291">
        <f>'AUN-11.3-1'!U22</f>
        <v>89.87341772151899</v>
      </c>
      <c r="E21" s="302">
        <f t="shared" si="0"/>
        <v>11.87341772151899</v>
      </c>
    </row>
    <row r="22" spans="1:5" s="38" customFormat="1" ht="12.75" customHeight="1" x14ac:dyDescent="0.5">
      <c r="A22" s="423" t="s">
        <v>81</v>
      </c>
      <c r="B22" s="422"/>
      <c r="C22" s="303">
        <v>82.78145695364239</v>
      </c>
      <c r="D22" s="303">
        <f>'AUN-11.3-1'!U23</f>
        <v>88.362068965517238</v>
      </c>
      <c r="E22" s="295">
        <f t="shared" si="0"/>
        <v>5.5806120118748481</v>
      </c>
    </row>
    <row r="23" spans="1:5" ht="12.75" customHeight="1" x14ac:dyDescent="0.5">
      <c r="A23" s="296">
        <v>1</v>
      </c>
      <c r="B23" s="297" t="s">
        <v>0</v>
      </c>
      <c r="C23" s="306">
        <v>78.260869565217391</v>
      </c>
      <c r="D23" s="306">
        <f>'AUN-11.3-1'!U24</f>
        <v>88.392857142857139</v>
      </c>
      <c r="E23" s="299">
        <f t="shared" si="0"/>
        <v>10.131987577639748</v>
      </c>
    </row>
    <row r="24" spans="1:5" s="81" customFormat="1" ht="12.75" customHeight="1" x14ac:dyDescent="0.5">
      <c r="A24" s="296">
        <v>2</v>
      </c>
      <c r="B24" s="297" t="s">
        <v>1</v>
      </c>
      <c r="C24" s="306">
        <v>86.440677966101703</v>
      </c>
      <c r="D24" s="306">
        <f>'AUN-11.3-1'!U25</f>
        <v>88.571428571428569</v>
      </c>
      <c r="E24" s="299">
        <f t="shared" si="0"/>
        <v>2.1307506053268668</v>
      </c>
    </row>
    <row r="25" spans="1:5" ht="12.75" customHeight="1" x14ac:dyDescent="0.5">
      <c r="A25" s="300">
        <v>3</v>
      </c>
      <c r="B25" s="301" t="s">
        <v>2</v>
      </c>
      <c r="C25" s="307">
        <v>86.956521739130437</v>
      </c>
      <c r="D25" s="307">
        <f>'AUN-11.3-1'!U26</f>
        <v>88</v>
      </c>
      <c r="E25" s="302">
        <f t="shared" si="0"/>
        <v>1.0434782608695627</v>
      </c>
    </row>
    <row r="26" spans="1:5" s="38" customFormat="1" ht="12.75" customHeight="1" x14ac:dyDescent="0.5">
      <c r="A26" s="418" t="s">
        <v>80</v>
      </c>
      <c r="B26" s="424"/>
      <c r="C26" s="294">
        <v>88.63049095607235</v>
      </c>
      <c r="D26" s="294">
        <f>'AUN-11.3-1'!U27</f>
        <v>86.437378325762495</v>
      </c>
      <c r="E26" s="295">
        <f t="shared" si="0"/>
        <v>-2.1931126303098551</v>
      </c>
    </row>
    <row r="27" spans="1:5" ht="12.75" customHeight="1" x14ac:dyDescent="0.5">
      <c r="A27" s="296">
        <v>1</v>
      </c>
      <c r="B27" s="297" t="s">
        <v>14</v>
      </c>
      <c r="C27" s="306">
        <v>82</v>
      </c>
      <c r="D27" s="306">
        <f>'AUN-11.3-1'!U28</f>
        <v>86.206896551724128</v>
      </c>
      <c r="E27" s="299">
        <f t="shared" si="0"/>
        <v>4.2068965517241281</v>
      </c>
    </row>
    <row r="28" spans="1:5" ht="12.75" customHeight="1" x14ac:dyDescent="0.5">
      <c r="A28" s="296">
        <v>2</v>
      </c>
      <c r="B28" s="297" t="s">
        <v>117</v>
      </c>
      <c r="C28" s="306">
        <v>96.825396825396822</v>
      </c>
      <c r="D28" s="306">
        <f>'AUN-11.3-1'!U29</f>
        <v>87.20930232558139</v>
      </c>
      <c r="E28" s="299">
        <f>D28-C28</f>
        <v>-9.6160944998154321</v>
      </c>
    </row>
    <row r="29" spans="1:5" ht="12.75" customHeight="1" x14ac:dyDescent="0.5">
      <c r="A29" s="296">
        <v>3</v>
      </c>
      <c r="B29" s="297" t="s">
        <v>45</v>
      </c>
      <c r="C29" s="306">
        <v>82.142857142857139</v>
      </c>
      <c r="D29" s="306">
        <f>'AUN-11.3-1'!U30</f>
        <v>80.645161290322577</v>
      </c>
      <c r="E29" s="299">
        <f t="shared" si="0"/>
        <v>-1.4976958525345623</v>
      </c>
    </row>
    <row r="30" spans="1:5" s="44" customFormat="1" ht="12.75" customHeight="1" x14ac:dyDescent="0.5">
      <c r="A30" s="308">
        <v>4</v>
      </c>
      <c r="B30" s="309" t="s">
        <v>92</v>
      </c>
      <c r="C30" s="310">
        <v>93.243243243243242</v>
      </c>
      <c r="D30" s="310">
        <f>'AUN-11.3-1'!U31</f>
        <v>89.010989010989007</v>
      </c>
      <c r="E30" s="299">
        <f t="shared" si="0"/>
        <v>-4.2322542322542347</v>
      </c>
    </row>
    <row r="31" spans="1:5" ht="12.75" customHeight="1" x14ac:dyDescent="0.5">
      <c r="A31" s="296">
        <v>5</v>
      </c>
      <c r="B31" s="297" t="s">
        <v>3</v>
      </c>
      <c r="C31" s="298">
        <v>97.333333333333343</v>
      </c>
      <c r="D31" s="298">
        <f>'AUN-11.3-1'!U32</f>
        <v>88.785046728971963</v>
      </c>
      <c r="E31" s="299">
        <f t="shared" si="0"/>
        <v>-8.5482866043613797</v>
      </c>
    </row>
    <row r="32" spans="1:5" ht="12.75" customHeight="1" x14ac:dyDescent="0.5">
      <c r="A32" s="296">
        <v>6</v>
      </c>
      <c r="B32" s="297" t="s">
        <v>4</v>
      </c>
      <c r="C32" s="298">
        <v>75</v>
      </c>
      <c r="D32" s="298">
        <f>'AUN-11.3-1'!U33</f>
        <v>77.142857142857153</v>
      </c>
      <c r="E32" s="299">
        <f t="shared" si="0"/>
        <v>2.142857142857153</v>
      </c>
    </row>
    <row r="33" spans="1:5" ht="12.75" customHeight="1" x14ac:dyDescent="0.5">
      <c r="A33" s="296">
        <v>7</v>
      </c>
      <c r="B33" s="297" t="s">
        <v>5</v>
      </c>
      <c r="C33" s="298">
        <v>92.592592592592595</v>
      </c>
      <c r="D33" s="298">
        <f>'AUN-11.3-1'!U34</f>
        <v>88.709677419354833</v>
      </c>
      <c r="E33" s="299">
        <f t="shared" si="0"/>
        <v>-3.8829151732377625</v>
      </c>
    </row>
    <row r="34" spans="1:5" ht="12.75" customHeight="1" x14ac:dyDescent="0.5">
      <c r="A34" s="296">
        <v>8</v>
      </c>
      <c r="B34" s="297" t="s">
        <v>118</v>
      </c>
      <c r="C34" s="298">
        <v>0</v>
      </c>
      <c r="D34" s="298">
        <f>'AUN-11.3-1'!U35</f>
        <v>66.666666666666657</v>
      </c>
      <c r="E34" s="299">
        <f t="shared" si="0"/>
        <v>66.666666666666657</v>
      </c>
    </row>
    <row r="35" spans="1:5" ht="12.75" customHeight="1" x14ac:dyDescent="0.5">
      <c r="A35" s="296">
        <v>9</v>
      </c>
      <c r="B35" s="297" t="s">
        <v>6</v>
      </c>
      <c r="C35" s="298">
        <v>77.027027027027032</v>
      </c>
      <c r="D35" s="298">
        <f>'AUN-11.3-1'!U36</f>
        <v>84.285714285714292</v>
      </c>
      <c r="E35" s="299">
        <f t="shared" si="0"/>
        <v>7.2586872586872602</v>
      </c>
    </row>
    <row r="36" spans="1:5" ht="12.75" customHeight="1" x14ac:dyDescent="0.5">
      <c r="A36" s="296">
        <v>10</v>
      </c>
      <c r="B36" s="297" t="s">
        <v>7</v>
      </c>
      <c r="C36" s="306">
        <v>94.444444444444443</v>
      </c>
      <c r="D36" s="306">
        <f>'AUN-11.3-1'!U37</f>
        <v>94.791666666666657</v>
      </c>
      <c r="E36" s="299">
        <f t="shared" si="0"/>
        <v>0.34722222222221433</v>
      </c>
    </row>
    <row r="37" spans="1:5" ht="12.75" customHeight="1" x14ac:dyDescent="0.5">
      <c r="A37" s="296">
        <v>11</v>
      </c>
      <c r="B37" s="297" t="s">
        <v>119</v>
      </c>
      <c r="C37" s="306">
        <v>86.956521739130437</v>
      </c>
      <c r="D37" s="306">
        <f>'AUN-11.3-1'!U38</f>
        <v>88.888888888888886</v>
      </c>
      <c r="E37" s="299">
        <f t="shared" si="0"/>
        <v>1.9323671497584485</v>
      </c>
    </row>
    <row r="38" spans="1:5" s="44" customFormat="1" ht="12.75" customHeight="1" x14ac:dyDescent="0.5">
      <c r="A38" s="296">
        <v>12</v>
      </c>
      <c r="B38" s="297" t="s">
        <v>8</v>
      </c>
      <c r="C38" s="298">
        <v>80</v>
      </c>
      <c r="D38" s="298">
        <f>'AUN-11.3-1'!U39</f>
        <v>85.18518518518519</v>
      </c>
      <c r="E38" s="299">
        <f t="shared" si="0"/>
        <v>5.1851851851851904</v>
      </c>
    </row>
    <row r="39" spans="1:5" ht="12.75" customHeight="1" x14ac:dyDescent="0.5">
      <c r="A39" s="296">
        <v>13</v>
      </c>
      <c r="B39" s="297" t="s">
        <v>9</v>
      </c>
      <c r="C39" s="298">
        <v>94.53125</v>
      </c>
      <c r="D39" s="298">
        <f>'AUN-11.3-1'!U40</f>
        <v>93.07692307692308</v>
      </c>
      <c r="E39" s="299">
        <f t="shared" si="0"/>
        <v>-1.4543269230769198</v>
      </c>
    </row>
    <row r="40" spans="1:5" ht="12.75" customHeight="1" x14ac:dyDescent="0.5">
      <c r="A40" s="296">
        <v>14</v>
      </c>
      <c r="B40" s="297" t="s">
        <v>120</v>
      </c>
      <c r="C40" s="298">
        <v>90</v>
      </c>
      <c r="D40" s="298">
        <f>'AUN-11.3-1'!U41</f>
        <v>89.361702127659569</v>
      </c>
      <c r="E40" s="299">
        <f t="shared" si="0"/>
        <v>-0.63829787234043067</v>
      </c>
    </row>
    <row r="41" spans="1:5" ht="12.75" customHeight="1" x14ac:dyDescent="0.5">
      <c r="A41" s="296">
        <v>15</v>
      </c>
      <c r="B41" s="297" t="s">
        <v>121</v>
      </c>
      <c r="C41" s="298">
        <v>91.428571428571431</v>
      </c>
      <c r="D41" s="298">
        <f>'AUN-11.3-1'!U42</f>
        <v>85.416666666666657</v>
      </c>
      <c r="E41" s="299">
        <f t="shared" si="0"/>
        <v>-6.0119047619047734</v>
      </c>
    </row>
    <row r="42" spans="1:5" ht="12.75" customHeight="1" x14ac:dyDescent="0.5">
      <c r="A42" s="296">
        <v>16</v>
      </c>
      <c r="B42" s="297" t="s">
        <v>10</v>
      </c>
      <c r="C42" s="298">
        <v>94.444444444444443</v>
      </c>
      <c r="D42" s="298">
        <f>'AUN-11.3-1'!U43</f>
        <v>90.756302521008408</v>
      </c>
      <c r="E42" s="299">
        <f t="shared" si="0"/>
        <v>-3.6881419234360351</v>
      </c>
    </row>
    <row r="43" spans="1:5" ht="12.75" customHeight="1" x14ac:dyDescent="0.5">
      <c r="A43" s="296">
        <v>17</v>
      </c>
      <c r="B43" s="297" t="s">
        <v>11</v>
      </c>
      <c r="C43" s="298">
        <v>97.727272727272734</v>
      </c>
      <c r="D43" s="298">
        <f>'AUN-11.3-1'!U44</f>
        <v>88.571428571428569</v>
      </c>
      <c r="E43" s="299">
        <f t="shared" si="0"/>
        <v>-9.1558441558441643</v>
      </c>
    </row>
    <row r="44" spans="1:5" ht="12.75" customHeight="1" x14ac:dyDescent="0.5">
      <c r="A44" s="296">
        <v>18</v>
      </c>
      <c r="B44" s="297" t="s">
        <v>12</v>
      </c>
      <c r="C44" s="298">
        <v>76.08695652173914</v>
      </c>
      <c r="D44" s="298">
        <f>'AUN-11.3-1'!U45</f>
        <v>73.611111111111114</v>
      </c>
      <c r="E44" s="299">
        <f t="shared" si="0"/>
        <v>-2.4758454106280254</v>
      </c>
    </row>
    <row r="45" spans="1:5" ht="12.75" customHeight="1" x14ac:dyDescent="0.5">
      <c r="A45" s="296">
        <v>19</v>
      </c>
      <c r="B45" s="297" t="s">
        <v>90</v>
      </c>
      <c r="C45" s="298">
        <v>100</v>
      </c>
      <c r="D45" s="298">
        <f>'AUN-11.3-1'!U46</f>
        <v>83.673469387755105</v>
      </c>
      <c r="E45" s="299">
        <f t="shared" si="0"/>
        <v>-16.326530612244895</v>
      </c>
    </row>
    <row r="46" spans="1:5" ht="12.75" customHeight="1" x14ac:dyDescent="0.5">
      <c r="A46" s="296">
        <v>20</v>
      </c>
      <c r="B46" s="297" t="s">
        <v>122</v>
      </c>
      <c r="C46" s="298">
        <v>74.468085106382972</v>
      </c>
      <c r="D46" s="298">
        <f>'AUN-11.3-1'!U47</f>
        <v>72.41379310344827</v>
      </c>
      <c r="E46" s="299">
        <f t="shared" si="0"/>
        <v>-2.0542920029347016</v>
      </c>
    </row>
    <row r="47" spans="1:5" ht="12.75" customHeight="1" x14ac:dyDescent="0.5">
      <c r="A47" s="296">
        <v>21</v>
      </c>
      <c r="B47" s="297" t="s">
        <v>48</v>
      </c>
      <c r="C47" s="298">
        <v>90.909090909090907</v>
      </c>
      <c r="D47" s="298">
        <f>'AUN-11.3-1'!U48</f>
        <v>78.571428571428569</v>
      </c>
      <c r="E47" s="299">
        <f t="shared" si="0"/>
        <v>-12.337662337662337</v>
      </c>
    </row>
    <row r="48" spans="1:5" ht="12.75" customHeight="1" x14ac:dyDescent="0.5">
      <c r="A48" s="300">
        <v>22</v>
      </c>
      <c r="B48" s="301" t="s">
        <v>13</v>
      </c>
      <c r="C48" s="291">
        <v>71.232876712328761</v>
      </c>
      <c r="D48" s="291">
        <f>'AUN-11.3-1'!U49</f>
        <v>82.35294117647058</v>
      </c>
      <c r="E48" s="302">
        <f t="shared" si="0"/>
        <v>11.120064464141819</v>
      </c>
    </row>
    <row r="49" spans="1:5" s="38" customFormat="1" ht="12.75" customHeight="1" x14ac:dyDescent="0.5">
      <c r="A49" s="417" t="s">
        <v>83</v>
      </c>
      <c r="B49" s="418"/>
      <c r="C49" s="311">
        <v>97.826086956521735</v>
      </c>
      <c r="D49" s="294">
        <f>'AUN-11.3-1'!U50</f>
        <v>100</v>
      </c>
      <c r="E49" s="295">
        <f t="shared" si="0"/>
        <v>2.1739130434782652</v>
      </c>
    </row>
    <row r="50" spans="1:5" ht="12.75" customHeight="1" x14ac:dyDescent="0.5">
      <c r="A50" s="300">
        <v>1</v>
      </c>
      <c r="B50" s="301" t="s">
        <v>44</v>
      </c>
      <c r="C50" s="291">
        <v>97.826086956521735</v>
      </c>
      <c r="D50" s="291">
        <f>'AUN-11.3-1'!U51</f>
        <v>100</v>
      </c>
      <c r="E50" s="302">
        <f t="shared" si="0"/>
        <v>2.1739130434782652</v>
      </c>
    </row>
    <row r="51" spans="1:5" s="38" customFormat="1" ht="12.75" customHeight="1" x14ac:dyDescent="0.5">
      <c r="A51" s="417" t="s">
        <v>86</v>
      </c>
      <c r="B51" s="418"/>
      <c r="C51" s="311">
        <v>85.9375</v>
      </c>
      <c r="D51" s="294">
        <f>'AUN-11.3-1'!U52</f>
        <v>83.908045977011497</v>
      </c>
      <c r="E51" s="295">
        <f t="shared" si="0"/>
        <v>-2.029454022988503</v>
      </c>
    </row>
    <row r="52" spans="1:5" ht="12.75" customHeight="1" x14ac:dyDescent="0.5">
      <c r="A52" s="296">
        <v>1</v>
      </c>
      <c r="B52" s="297" t="s">
        <v>15</v>
      </c>
      <c r="C52" s="298">
        <v>78.181818181818187</v>
      </c>
      <c r="D52" s="298">
        <f>'AUN-11.3-1'!U53</f>
        <v>67.241379310344826</v>
      </c>
      <c r="E52" s="299">
        <f t="shared" si="0"/>
        <v>-10.940438871473361</v>
      </c>
    </row>
    <row r="53" spans="1:5" ht="12.75" customHeight="1" x14ac:dyDescent="0.5">
      <c r="A53" s="296">
        <v>2</v>
      </c>
      <c r="B53" s="297" t="s">
        <v>16</v>
      </c>
      <c r="C53" s="298">
        <v>91.780821917808225</v>
      </c>
      <c r="D53" s="291">
        <f>'AUN-11.3-1'!U54</f>
        <v>92.241379310344826</v>
      </c>
      <c r="E53" s="302">
        <f t="shared" si="0"/>
        <v>0.46055739253660022</v>
      </c>
    </row>
    <row r="54" spans="1:5" s="38" customFormat="1" ht="12.75" customHeight="1" x14ac:dyDescent="0.5">
      <c r="A54" s="417" t="s">
        <v>84</v>
      </c>
      <c r="B54" s="418"/>
      <c r="C54" s="311">
        <v>100</v>
      </c>
      <c r="D54" s="294">
        <f>'AUN-11.3-1'!U55</f>
        <v>98.484848484848484</v>
      </c>
      <c r="E54" s="295">
        <f t="shared" si="0"/>
        <v>-1.5151515151515156</v>
      </c>
    </row>
    <row r="55" spans="1:5" ht="18" thickBot="1" x14ac:dyDescent="0.55000000000000004">
      <c r="A55" s="312">
        <v>1</v>
      </c>
      <c r="B55" s="313" t="s">
        <v>47</v>
      </c>
      <c r="C55" s="314">
        <v>100</v>
      </c>
      <c r="D55" s="314">
        <f>'AUN-11.3-1'!U56</f>
        <v>98.484848484848484</v>
      </c>
      <c r="E55" s="315">
        <f t="shared" si="0"/>
        <v>-1.5151515151515156</v>
      </c>
    </row>
    <row r="56" spans="1:5" s="38" customFormat="1" ht="18.75" thickTop="1" thickBot="1" x14ac:dyDescent="0.55000000000000004">
      <c r="A56" s="419" t="s">
        <v>21</v>
      </c>
      <c r="B56" s="420"/>
      <c r="C56" s="290">
        <f t="shared" ref="C56:D56" si="1">C5</f>
        <v>87.424492037342119</v>
      </c>
      <c r="D56" s="290">
        <f t="shared" si="1"/>
        <v>87.535070140280553</v>
      </c>
      <c r="E56" s="292">
        <f t="shared" si="0"/>
        <v>0.11057810293843318</v>
      </c>
    </row>
    <row r="57" spans="1:5" ht="18" thickTop="1" x14ac:dyDescent="0.5">
      <c r="E57" s="51"/>
    </row>
    <row r="58" spans="1:5" x14ac:dyDescent="0.5">
      <c r="E58" s="51"/>
    </row>
    <row r="59" spans="1:5" x14ac:dyDescent="0.5">
      <c r="E59" s="51"/>
    </row>
    <row r="60" spans="1:5" x14ac:dyDescent="0.5">
      <c r="E60" s="51"/>
    </row>
    <row r="61" spans="1:5" s="248" customFormat="1" x14ac:dyDescent="0.5">
      <c r="A61" s="45"/>
      <c r="B61" s="46"/>
      <c r="D61" s="50"/>
      <c r="E61" s="51"/>
    </row>
    <row r="62" spans="1:5" s="248" customFormat="1" x14ac:dyDescent="0.5">
      <c r="A62" s="45"/>
      <c r="B62" s="46"/>
      <c r="D62" s="50"/>
      <c r="E62" s="51"/>
    </row>
    <row r="63" spans="1:5" s="248" customFormat="1" x14ac:dyDescent="0.5">
      <c r="A63" s="45"/>
      <c r="B63" s="46"/>
      <c r="D63" s="50"/>
      <c r="E63" s="51"/>
    </row>
    <row r="64" spans="1:5" s="248" customFormat="1" x14ac:dyDescent="0.5">
      <c r="A64" s="45"/>
      <c r="B64" s="46"/>
      <c r="D64" s="50"/>
      <c r="E64" s="51"/>
    </row>
    <row r="65" spans="1:5" s="248" customFormat="1" x14ac:dyDescent="0.5">
      <c r="A65" s="45"/>
      <c r="B65" s="46"/>
      <c r="D65" s="50"/>
      <c r="E65" s="51"/>
    </row>
    <row r="66" spans="1:5" s="248" customFormat="1" x14ac:dyDescent="0.5">
      <c r="A66" s="45"/>
      <c r="B66" s="46"/>
      <c r="D66" s="50"/>
      <c r="E66" s="51"/>
    </row>
    <row r="67" spans="1:5" s="248" customFormat="1" x14ac:dyDescent="0.5">
      <c r="A67" s="45"/>
      <c r="B67" s="46"/>
      <c r="D67" s="50"/>
      <c r="E67" s="47"/>
    </row>
    <row r="68" spans="1:5" s="248" customFormat="1" x14ac:dyDescent="0.5">
      <c r="A68" s="45"/>
      <c r="B68" s="46"/>
      <c r="D68" s="50"/>
      <c r="E68" s="47"/>
    </row>
    <row r="69" spans="1:5" s="248" customFormat="1" x14ac:dyDescent="0.5">
      <c r="A69" s="45"/>
      <c r="B69" s="46"/>
      <c r="D69" s="50"/>
      <c r="E69" s="47"/>
    </row>
    <row r="70" spans="1:5" s="248" customFormat="1" x14ac:dyDescent="0.5">
      <c r="A70" s="45"/>
      <c r="B70" s="46"/>
      <c r="D70" s="50"/>
      <c r="E70" s="47"/>
    </row>
    <row r="71" spans="1:5" s="248" customFormat="1" x14ac:dyDescent="0.5">
      <c r="A71" s="45"/>
      <c r="B71" s="46"/>
      <c r="D71" s="50"/>
      <c r="E71" s="47"/>
    </row>
    <row r="72" spans="1:5" s="248" customFormat="1" x14ac:dyDescent="0.5">
      <c r="A72" s="45"/>
      <c r="B72" s="46"/>
      <c r="D72" s="50"/>
      <c r="E72" s="47"/>
    </row>
    <row r="73" spans="1:5" s="248" customFormat="1" x14ac:dyDescent="0.5">
      <c r="A73" s="45"/>
      <c r="B73" s="46"/>
      <c r="D73" s="50"/>
      <c r="E73" s="47"/>
    </row>
    <row r="74" spans="1:5" s="248" customFormat="1" x14ac:dyDescent="0.5">
      <c r="A74" s="45"/>
      <c r="B74" s="46"/>
      <c r="D74" s="50"/>
      <c r="E74" s="47"/>
    </row>
    <row r="75" spans="1:5" s="248" customFormat="1" x14ac:dyDescent="0.5">
      <c r="A75" s="45"/>
      <c r="B75" s="46"/>
      <c r="D75" s="50"/>
      <c r="E75" s="47"/>
    </row>
    <row r="76" spans="1:5" s="248" customFormat="1" x14ac:dyDescent="0.5">
      <c r="A76" s="45"/>
      <c r="B76" s="46"/>
      <c r="D76" s="50"/>
      <c r="E76" s="47"/>
    </row>
    <row r="77" spans="1:5" s="248" customFormat="1" x14ac:dyDescent="0.5">
      <c r="A77" s="45"/>
      <c r="B77" s="46"/>
      <c r="D77" s="50"/>
      <c r="E77" s="47"/>
    </row>
    <row r="78" spans="1:5" s="248" customFormat="1" x14ac:dyDescent="0.5">
      <c r="A78" s="45"/>
      <c r="B78" s="46"/>
      <c r="D78" s="50"/>
      <c r="E78" s="47"/>
    </row>
    <row r="79" spans="1:5" s="248" customFormat="1" x14ac:dyDescent="0.5">
      <c r="A79" s="45"/>
      <c r="B79" s="46"/>
      <c r="D79" s="50"/>
      <c r="E79" s="47"/>
    </row>
    <row r="80" spans="1:5" s="248" customFormat="1" x14ac:dyDescent="0.5">
      <c r="A80" s="45"/>
      <c r="B80" s="46"/>
      <c r="D80" s="50"/>
      <c r="E80" s="47"/>
    </row>
    <row r="81" spans="1:5" s="248" customFormat="1" x14ac:dyDescent="0.5">
      <c r="A81" s="45"/>
      <c r="B81" s="46"/>
      <c r="D81" s="50"/>
      <c r="E81" s="47"/>
    </row>
    <row r="82" spans="1:5" s="248" customFormat="1" x14ac:dyDescent="0.5">
      <c r="A82" s="45"/>
      <c r="B82" s="46"/>
      <c r="D82" s="50"/>
      <c r="E82" s="47"/>
    </row>
    <row r="83" spans="1:5" s="248" customFormat="1" x14ac:dyDescent="0.5">
      <c r="A83" s="45"/>
      <c r="B83" s="46"/>
      <c r="D83" s="50"/>
      <c r="E83" s="47"/>
    </row>
    <row r="84" spans="1:5" s="248" customFormat="1" x14ac:dyDescent="0.5">
      <c r="A84" s="45"/>
      <c r="B84" s="46"/>
      <c r="D84" s="50"/>
      <c r="E84" s="47"/>
    </row>
    <row r="85" spans="1:5" s="248" customFormat="1" x14ac:dyDescent="0.5">
      <c r="A85" s="45"/>
      <c r="B85" s="46"/>
      <c r="D85" s="50"/>
      <c r="E85" s="47"/>
    </row>
    <row r="86" spans="1:5" s="248" customFormat="1" x14ac:dyDescent="0.5">
      <c r="A86" s="45"/>
      <c r="B86" s="46"/>
      <c r="D86" s="50"/>
      <c r="E86" s="47"/>
    </row>
    <row r="87" spans="1:5" s="248" customFormat="1" x14ac:dyDescent="0.5">
      <c r="A87" s="45"/>
      <c r="B87" s="46"/>
      <c r="D87" s="50"/>
      <c r="E87" s="47"/>
    </row>
    <row r="88" spans="1:5" s="248" customFormat="1" x14ac:dyDescent="0.5">
      <c r="A88" s="45"/>
      <c r="B88" s="46"/>
      <c r="D88" s="50"/>
      <c r="E88" s="47"/>
    </row>
    <row r="89" spans="1:5" s="248" customFormat="1" x14ac:dyDescent="0.5">
      <c r="A89" s="45"/>
      <c r="B89" s="46"/>
      <c r="D89" s="50"/>
      <c r="E89" s="47"/>
    </row>
    <row r="90" spans="1:5" s="248" customFormat="1" x14ac:dyDescent="0.5">
      <c r="A90" s="45"/>
      <c r="B90" s="46"/>
      <c r="D90" s="50"/>
      <c r="E90" s="47"/>
    </row>
    <row r="91" spans="1:5" s="248" customFormat="1" x14ac:dyDescent="0.5">
      <c r="A91" s="45"/>
      <c r="B91" s="46"/>
      <c r="D91" s="50"/>
      <c r="E91" s="47"/>
    </row>
    <row r="92" spans="1:5" s="248" customFormat="1" x14ac:dyDescent="0.5">
      <c r="A92" s="45"/>
      <c r="B92" s="46"/>
      <c r="D92" s="50"/>
      <c r="E92" s="47"/>
    </row>
    <row r="93" spans="1:5" s="248" customFormat="1" x14ac:dyDescent="0.5">
      <c r="A93" s="45"/>
      <c r="B93" s="46"/>
      <c r="D93" s="50"/>
      <c r="E93" s="47"/>
    </row>
    <row r="94" spans="1:5" s="248" customFormat="1" x14ac:dyDescent="0.5">
      <c r="A94" s="45"/>
      <c r="B94" s="46"/>
      <c r="D94" s="50"/>
      <c r="E94" s="47"/>
    </row>
    <row r="95" spans="1:5" s="248" customFormat="1" x14ac:dyDescent="0.5">
      <c r="A95" s="45"/>
      <c r="B95" s="46"/>
      <c r="D95" s="50"/>
      <c r="E95" s="47"/>
    </row>
    <row r="96" spans="1:5" s="248" customFormat="1" x14ac:dyDescent="0.5">
      <c r="A96" s="45"/>
      <c r="B96" s="46"/>
      <c r="D96" s="50"/>
      <c r="E96" s="47"/>
    </row>
    <row r="97" spans="1:5" s="248" customFormat="1" x14ac:dyDescent="0.5">
      <c r="A97" s="45"/>
      <c r="B97" s="46"/>
      <c r="D97" s="50"/>
      <c r="E97" s="47"/>
    </row>
    <row r="98" spans="1:5" s="248" customFormat="1" x14ac:dyDescent="0.5">
      <c r="A98" s="45"/>
      <c r="B98" s="46"/>
      <c r="D98" s="50"/>
      <c r="E98" s="47"/>
    </row>
    <row r="99" spans="1:5" s="248" customFormat="1" x14ac:dyDescent="0.5">
      <c r="A99" s="45"/>
      <c r="B99" s="46"/>
      <c r="D99" s="50"/>
      <c r="E99" s="47"/>
    </row>
    <row r="100" spans="1:5" s="248" customFormat="1" x14ac:dyDescent="0.5">
      <c r="A100" s="45"/>
      <c r="B100" s="46"/>
      <c r="D100" s="50"/>
      <c r="E100" s="47"/>
    </row>
    <row r="101" spans="1:5" s="248" customFormat="1" x14ac:dyDescent="0.5">
      <c r="A101" s="45"/>
      <c r="B101" s="46"/>
      <c r="D101" s="50"/>
      <c r="E101" s="47"/>
    </row>
    <row r="102" spans="1:5" s="248" customFormat="1" x14ac:dyDescent="0.5">
      <c r="A102" s="45"/>
      <c r="B102" s="46"/>
      <c r="D102" s="50"/>
      <c r="E102" s="47"/>
    </row>
    <row r="103" spans="1:5" s="248" customFormat="1" x14ac:dyDescent="0.5">
      <c r="A103" s="45"/>
      <c r="B103" s="46"/>
      <c r="D103" s="50"/>
      <c r="E103" s="47"/>
    </row>
    <row r="104" spans="1:5" s="248" customFormat="1" x14ac:dyDescent="0.5">
      <c r="A104" s="45"/>
      <c r="B104" s="46"/>
      <c r="D104" s="50"/>
      <c r="E104" s="47"/>
    </row>
    <row r="105" spans="1:5" s="248" customFormat="1" x14ac:dyDescent="0.5">
      <c r="A105" s="45"/>
      <c r="B105" s="46"/>
      <c r="D105" s="50"/>
      <c r="E105" s="47"/>
    </row>
    <row r="106" spans="1:5" s="248" customFormat="1" x14ac:dyDescent="0.5">
      <c r="A106" s="45"/>
      <c r="B106" s="46"/>
      <c r="D106" s="50"/>
      <c r="E106" s="47"/>
    </row>
    <row r="107" spans="1:5" s="248" customFormat="1" x14ac:dyDescent="0.5">
      <c r="A107" s="45"/>
      <c r="B107" s="46"/>
      <c r="D107" s="50"/>
      <c r="E107" s="47"/>
    </row>
    <row r="108" spans="1:5" s="248" customFormat="1" x14ac:dyDescent="0.5">
      <c r="A108" s="45"/>
      <c r="B108" s="46"/>
      <c r="D108" s="50"/>
      <c r="E108" s="47"/>
    </row>
    <row r="109" spans="1:5" s="248" customFormat="1" x14ac:dyDescent="0.5">
      <c r="A109" s="45"/>
      <c r="B109" s="46"/>
      <c r="D109" s="50"/>
      <c r="E109" s="47"/>
    </row>
    <row r="110" spans="1:5" s="248" customFormat="1" x14ac:dyDescent="0.5">
      <c r="A110" s="45"/>
      <c r="B110" s="46"/>
      <c r="D110" s="50"/>
      <c r="E110" s="47"/>
    </row>
    <row r="111" spans="1:5" s="248" customFormat="1" x14ac:dyDescent="0.5">
      <c r="A111" s="45"/>
      <c r="B111" s="46"/>
      <c r="D111" s="50"/>
      <c r="E111" s="47"/>
    </row>
    <row r="112" spans="1:5" s="248" customFormat="1" x14ac:dyDescent="0.5">
      <c r="A112" s="45"/>
      <c r="B112" s="46"/>
      <c r="D112" s="50"/>
      <c r="E112" s="47"/>
    </row>
    <row r="113" spans="1:5" s="248" customFormat="1" x14ac:dyDescent="0.5">
      <c r="A113" s="45"/>
      <c r="B113" s="46"/>
      <c r="D113" s="50"/>
      <c r="E113" s="47"/>
    </row>
    <row r="114" spans="1:5" s="248" customFormat="1" x14ac:dyDescent="0.5">
      <c r="A114" s="45"/>
      <c r="B114" s="46"/>
      <c r="D114" s="50"/>
      <c r="E114" s="47"/>
    </row>
    <row r="115" spans="1:5" s="248" customFormat="1" x14ac:dyDescent="0.5">
      <c r="A115" s="45"/>
      <c r="B115" s="46"/>
      <c r="D115" s="50"/>
      <c r="E115" s="47"/>
    </row>
    <row r="116" spans="1:5" s="248" customFormat="1" x14ac:dyDescent="0.5">
      <c r="A116" s="45"/>
      <c r="B116" s="46"/>
      <c r="D116" s="50"/>
      <c r="E116" s="47"/>
    </row>
    <row r="117" spans="1:5" s="248" customFormat="1" x14ac:dyDescent="0.5">
      <c r="A117" s="45"/>
      <c r="B117" s="46"/>
      <c r="D117" s="50"/>
      <c r="E117" s="47"/>
    </row>
    <row r="118" spans="1:5" s="248" customFormat="1" x14ac:dyDescent="0.5">
      <c r="A118" s="45"/>
      <c r="B118" s="46"/>
      <c r="D118" s="50"/>
      <c r="E118" s="47"/>
    </row>
    <row r="119" spans="1:5" s="248" customFormat="1" x14ac:dyDescent="0.5">
      <c r="A119" s="45"/>
      <c r="B119" s="46"/>
      <c r="D119" s="50"/>
      <c r="E119" s="47"/>
    </row>
    <row r="120" spans="1:5" s="248" customFormat="1" x14ac:dyDescent="0.5">
      <c r="A120" s="45"/>
      <c r="B120" s="46"/>
      <c r="D120" s="50"/>
      <c r="E120" s="47"/>
    </row>
    <row r="121" spans="1:5" s="248" customFormat="1" x14ac:dyDescent="0.5">
      <c r="A121" s="45"/>
      <c r="B121" s="46"/>
      <c r="D121" s="50"/>
      <c r="E121" s="47"/>
    </row>
    <row r="122" spans="1:5" s="248" customFormat="1" x14ac:dyDescent="0.5">
      <c r="A122" s="45"/>
      <c r="B122" s="46"/>
      <c r="D122" s="50"/>
      <c r="E122" s="47"/>
    </row>
    <row r="123" spans="1:5" s="248" customFormat="1" x14ac:dyDescent="0.5">
      <c r="A123" s="45"/>
      <c r="B123" s="46"/>
      <c r="D123" s="50"/>
      <c r="E123" s="47"/>
    </row>
    <row r="124" spans="1:5" s="248" customFormat="1" x14ac:dyDescent="0.5">
      <c r="A124" s="45"/>
      <c r="B124" s="46"/>
      <c r="D124" s="50"/>
      <c r="E124" s="47"/>
    </row>
    <row r="125" spans="1:5" s="248" customFormat="1" x14ac:dyDescent="0.5">
      <c r="A125" s="45"/>
      <c r="B125" s="46"/>
      <c r="D125" s="50"/>
      <c r="E125" s="47"/>
    </row>
    <row r="126" spans="1:5" s="248" customFormat="1" x14ac:dyDescent="0.5">
      <c r="A126" s="45"/>
      <c r="B126" s="46"/>
      <c r="D126" s="50"/>
      <c r="E126" s="47"/>
    </row>
    <row r="127" spans="1:5" s="248" customFormat="1" x14ac:dyDescent="0.5">
      <c r="A127" s="45"/>
      <c r="B127" s="46"/>
      <c r="D127" s="50"/>
      <c r="E127" s="47"/>
    </row>
    <row r="128" spans="1:5" s="248" customFormat="1" x14ac:dyDescent="0.5">
      <c r="A128" s="45"/>
      <c r="B128" s="46"/>
      <c r="D128" s="50"/>
      <c r="E128" s="47"/>
    </row>
    <row r="129" spans="1:5" s="248" customFormat="1" x14ac:dyDescent="0.5">
      <c r="A129" s="45"/>
      <c r="B129" s="46"/>
      <c r="D129" s="50"/>
      <c r="E129" s="47"/>
    </row>
    <row r="130" spans="1:5" s="248" customFormat="1" x14ac:dyDescent="0.5">
      <c r="A130" s="45"/>
      <c r="B130" s="46"/>
      <c r="D130" s="50"/>
      <c r="E130" s="47"/>
    </row>
    <row r="131" spans="1:5" s="248" customFormat="1" x14ac:dyDescent="0.5">
      <c r="A131" s="45"/>
      <c r="B131" s="46"/>
      <c r="D131" s="50"/>
      <c r="E131" s="47"/>
    </row>
    <row r="132" spans="1:5" s="248" customFormat="1" x14ac:dyDescent="0.5">
      <c r="A132" s="45"/>
      <c r="B132" s="46"/>
      <c r="D132" s="50"/>
      <c r="E132" s="47"/>
    </row>
    <row r="133" spans="1:5" s="248" customFormat="1" x14ac:dyDescent="0.5">
      <c r="A133" s="45"/>
      <c r="B133" s="46"/>
      <c r="D133" s="50"/>
      <c r="E133" s="47"/>
    </row>
    <row r="134" spans="1:5" s="248" customFormat="1" x14ac:dyDescent="0.5">
      <c r="A134" s="45"/>
      <c r="B134" s="46"/>
      <c r="D134" s="50"/>
      <c r="E134" s="47"/>
    </row>
    <row r="135" spans="1:5" s="248" customFormat="1" x14ac:dyDescent="0.5">
      <c r="A135" s="45"/>
      <c r="B135" s="46"/>
      <c r="D135" s="50"/>
      <c r="E135" s="47"/>
    </row>
    <row r="136" spans="1:5" s="248" customFormat="1" x14ac:dyDescent="0.5">
      <c r="A136" s="45"/>
      <c r="B136" s="46"/>
      <c r="D136" s="50"/>
      <c r="E136" s="47"/>
    </row>
    <row r="137" spans="1:5" s="248" customFormat="1" x14ac:dyDescent="0.5">
      <c r="A137" s="45"/>
      <c r="B137" s="46"/>
      <c r="D137" s="50"/>
      <c r="E137" s="47"/>
    </row>
    <row r="138" spans="1:5" s="248" customFormat="1" x14ac:dyDescent="0.5">
      <c r="A138" s="45"/>
      <c r="B138" s="46"/>
      <c r="D138" s="50"/>
      <c r="E138" s="47"/>
    </row>
    <row r="139" spans="1:5" s="248" customFormat="1" x14ac:dyDescent="0.5">
      <c r="A139" s="45"/>
      <c r="B139" s="46"/>
      <c r="D139" s="50"/>
      <c r="E139" s="47"/>
    </row>
    <row r="140" spans="1:5" s="248" customFormat="1" x14ac:dyDescent="0.5">
      <c r="A140" s="45"/>
      <c r="B140" s="46"/>
      <c r="D140" s="50"/>
      <c r="E140" s="47"/>
    </row>
    <row r="141" spans="1:5" s="248" customFormat="1" x14ac:dyDescent="0.5">
      <c r="A141" s="45"/>
      <c r="B141" s="46"/>
      <c r="D141" s="50"/>
      <c r="E141" s="47"/>
    </row>
    <row r="142" spans="1:5" s="248" customFormat="1" x14ac:dyDescent="0.5">
      <c r="A142" s="45"/>
      <c r="B142" s="46"/>
      <c r="D142" s="50"/>
      <c r="E142" s="47"/>
    </row>
    <row r="143" spans="1:5" s="248" customFormat="1" x14ac:dyDescent="0.5">
      <c r="A143" s="45"/>
      <c r="B143" s="46"/>
      <c r="D143" s="50"/>
      <c r="E143" s="47"/>
    </row>
    <row r="144" spans="1:5" s="248" customFormat="1" x14ac:dyDescent="0.5">
      <c r="A144" s="45"/>
      <c r="B144" s="46"/>
      <c r="D144" s="50"/>
      <c r="E144" s="47"/>
    </row>
    <row r="145" spans="1:5" s="248" customFormat="1" x14ac:dyDescent="0.5">
      <c r="A145" s="45"/>
      <c r="B145" s="46"/>
      <c r="D145" s="50"/>
      <c r="E145" s="47"/>
    </row>
    <row r="146" spans="1:5" s="248" customFormat="1" x14ac:dyDescent="0.5">
      <c r="A146" s="45"/>
      <c r="B146" s="46"/>
      <c r="D146" s="50"/>
      <c r="E146" s="47"/>
    </row>
    <row r="147" spans="1:5" s="248" customFormat="1" x14ac:dyDescent="0.5">
      <c r="A147" s="45"/>
      <c r="B147" s="46"/>
      <c r="D147" s="50"/>
      <c r="E147" s="47"/>
    </row>
    <row r="148" spans="1:5" s="248" customFormat="1" x14ac:dyDescent="0.5">
      <c r="A148" s="45"/>
      <c r="B148" s="46"/>
      <c r="D148" s="50"/>
      <c r="E148" s="47"/>
    </row>
    <row r="149" spans="1:5" s="248" customFormat="1" x14ac:dyDescent="0.5">
      <c r="A149" s="45"/>
      <c r="B149" s="46"/>
      <c r="D149" s="50"/>
      <c r="E149" s="47"/>
    </row>
    <row r="150" spans="1:5" s="248" customFormat="1" x14ac:dyDescent="0.5">
      <c r="A150" s="45"/>
      <c r="B150" s="46"/>
      <c r="D150" s="50"/>
      <c r="E150" s="47"/>
    </row>
    <row r="151" spans="1:5" s="248" customFormat="1" x14ac:dyDescent="0.5">
      <c r="A151" s="45"/>
      <c r="B151" s="46"/>
      <c r="D151" s="50"/>
      <c r="E151" s="47"/>
    </row>
    <row r="152" spans="1:5" s="248" customFormat="1" x14ac:dyDescent="0.5">
      <c r="A152" s="45"/>
      <c r="B152" s="46"/>
      <c r="D152" s="50"/>
      <c r="E152" s="47"/>
    </row>
    <row r="153" spans="1:5" s="248" customFormat="1" x14ac:dyDescent="0.5">
      <c r="A153" s="45"/>
      <c r="B153" s="46"/>
      <c r="D153" s="50"/>
      <c r="E153" s="47"/>
    </row>
    <row r="154" spans="1:5" s="248" customFormat="1" x14ac:dyDescent="0.5">
      <c r="A154" s="45"/>
      <c r="B154" s="46"/>
      <c r="D154" s="50"/>
      <c r="E154" s="47"/>
    </row>
    <row r="155" spans="1:5" s="248" customFormat="1" x14ac:dyDescent="0.5">
      <c r="A155" s="45"/>
      <c r="B155" s="46"/>
      <c r="D155" s="50"/>
      <c r="E155" s="47"/>
    </row>
    <row r="156" spans="1:5" s="248" customFormat="1" x14ac:dyDescent="0.5">
      <c r="A156" s="45"/>
      <c r="B156" s="46"/>
      <c r="D156" s="50"/>
      <c r="E156" s="47"/>
    </row>
  </sheetData>
  <mergeCells count="10">
    <mergeCell ref="A3:B4"/>
    <mergeCell ref="A51:B51"/>
    <mergeCell ref="A54:B54"/>
    <mergeCell ref="A56:B56"/>
    <mergeCell ref="A5:B5"/>
    <mergeCell ref="A6:B6"/>
    <mergeCell ref="A12:B12"/>
    <mergeCell ref="A22:B22"/>
    <mergeCell ref="A26:B26"/>
    <mergeCell ref="A49:B49"/>
  </mergeCells>
  <printOptions horizontalCentered="1"/>
  <pageMargins left="0.35433070866141736" right="0.27559055118110237" top="1.0236220472440944" bottom="0.31496062992125984" header="0.39370078740157483" footer="0"/>
  <pageSetup paperSize="9" scale="115" orientation="portrait" r:id="rId1"/>
  <headerFooter alignWithMargins="0">
    <oddFooter>&amp;L&amp;"TH SarabunPSK,Regular"&amp;6&amp;K00+000&amp;Z&amp;F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AUN-11.3-1</vt:lpstr>
      <vt:lpstr>AUN-11.3-2</vt:lpstr>
      <vt:lpstr>AUN-11.3-3</vt:lpstr>
      <vt:lpstr>AUN-11.3-4-5-6</vt:lpstr>
      <vt:lpstr>AUN-11.3-1.4-สววศ</vt:lpstr>
      <vt:lpstr>เทียบปี59</vt:lpstr>
      <vt:lpstr>'AUN-11.3-3'!Print_Area</vt:lpstr>
      <vt:lpstr>'AUN-11.3-4-5-6'!Print_Area</vt:lpstr>
      <vt:lpstr>เทียบปี59!Print_Area</vt:lpstr>
      <vt:lpstr>'AUN-11.3-1'!Print_Titles</vt:lpstr>
      <vt:lpstr>'AUN-11.3-2'!Print_Titles</vt:lpstr>
      <vt:lpstr>'AUN-11.3-3'!Print_Titles</vt:lpstr>
      <vt:lpstr>'AUN-11.3-4-5-6'!Print_Titles</vt:lpstr>
      <vt:lpstr>เทียบปี59!Print_Titles</vt:lpstr>
    </vt:vector>
  </TitlesOfParts>
  <Company>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 Users</dc:creator>
  <cp:lastModifiedBy>CCS</cp:lastModifiedBy>
  <cp:lastPrinted>2019-07-09T08:45:12Z</cp:lastPrinted>
  <dcterms:created xsi:type="dcterms:W3CDTF">2010-04-23T02:06:53Z</dcterms:created>
  <dcterms:modified xsi:type="dcterms:W3CDTF">2019-08-15T02:01:00Z</dcterms:modified>
</cp:coreProperties>
</file>